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2195" firstSheet="1" activeTab="1"/>
  </bookViews>
  <sheets>
    <sheet name="Recovered_Sheet1" sheetId="1" state="veryHidden" r:id="rId1"/>
    <sheet name="Values" sheetId="2" r:id="rId2"/>
    <sheet name="Formulas" sheetId="3" r:id="rId3"/>
    <sheet name="Simulation Output 5" sheetId="4" r:id="rId4"/>
  </sheets>
  <externalReferences>
    <externalReference r:id="rId7"/>
    <externalReference r:id="rId8"/>
  </externalReferences>
  <definedNames>
    <definedName name="Table" localSheetId="2">'Formulas'!$E$5:$G$8</definedName>
    <definedName name="Table">'Values'!$E$5:$G$8</definedName>
  </definedNames>
  <calcPr fullCalcOnLoad="1"/>
</workbook>
</file>

<file path=xl/sharedStrings.xml><?xml version="1.0" encoding="utf-8"?>
<sst xmlns="http://schemas.openxmlformats.org/spreadsheetml/2006/main" count="116" uniqueCount="69">
  <si>
    <t>Parameters of ordering policies</t>
  </si>
  <si>
    <t>Policy</t>
  </si>
  <si>
    <t>Reord pt</t>
  </si>
  <si>
    <t>Ord quan</t>
  </si>
  <si>
    <t>Mean</t>
  </si>
  <si>
    <t>Fixed order cost</t>
  </si>
  <si>
    <t>Sales price</t>
  </si>
  <si>
    <t>Holding cost</t>
  </si>
  <si>
    <t>Salvage value</t>
  </si>
  <si>
    <t>Beginning inventory</t>
  </si>
  <si>
    <t>Reorder point</t>
  </si>
  <si>
    <t>Reorder quantity</t>
  </si>
  <si>
    <t>Simulation of 24-month period</t>
  </si>
  <si>
    <t>Month</t>
  </si>
  <si>
    <t>Demand</t>
  </si>
  <si>
    <t>Sales rev</t>
  </si>
  <si>
    <t>Totals</t>
  </si>
  <si>
    <t>Total profit</t>
  </si>
  <si>
    <t>Minimum</t>
  </si>
  <si>
    <t>Maximum</t>
  </si>
  <si>
    <t>Beginning
Inv</t>
  </si>
  <si>
    <t>Inventory Simulation</t>
  </si>
  <si>
    <t>Units
Sold</t>
  </si>
  <si>
    <t>End
Inv</t>
  </si>
  <si>
    <t>Order
Size</t>
  </si>
  <si>
    <t>Order
Cost</t>
  </si>
  <si>
    <t>Holding
Cost</t>
  </si>
  <si>
    <t>YASAI Simulation Output</t>
  </si>
  <si>
    <t>Workbook</t>
  </si>
  <si>
    <t>inventory.xls</t>
  </si>
  <si>
    <t>Sheet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</si>
  <si>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</si>
  <si>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</si>
  <si>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</si>
  <si>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</si>
  <si>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</si>
  <si>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</si>
  <si>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</si>
  <si>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</si>
  <si>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</si>
  <si>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Standard
Deviation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</si>
  <si>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</si>
  <si>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</si>
  <si>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</si>
  <si>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</si>
  <si>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</si>
  <si>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</si>
  <si>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</si>
  <si>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</si>
  <si>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</si>
  <si>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</si>
  <si>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</si>
  <si>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</si>
  <si>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</si>
  <si>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</si>
  <si>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</si>
  <si>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</si>
  <si>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</si>
  <si>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</si>
  <si>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</si>
  <si>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Mean demand</t>
  </si>
  <si>
    <t>Values</t>
  </si>
  <si>
    <t>Unit cost</t>
  </si>
  <si>
    <t>Stockout?</t>
  </si>
  <si>
    <t>Any stockouts?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</si>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</sst>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0"/>
    <numFmt numFmtId="167" formatCode="0.00_)"/>
    <numFmt numFmtId="168" formatCode="_(&quot;$&quot;* #,##0.0_);_(&quot;$&quot;* \(#,##0.0\);_(&quot;$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u val="single"/>
      <sz val="10"/>
      <color indexed="3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38" fontId="4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1" borderId="1" applyNumberFormat="0" applyAlignment="0" applyProtection="0"/>
    <xf numFmtId="10" fontId="4" fillId="32" borderId="6" applyNumberFormat="0" applyBorder="0" applyAlignment="0" applyProtection="0"/>
    <xf numFmtId="0" fontId="37" fillId="0" borderId="7" applyNumberFormat="0" applyFill="0" applyAlignment="0" applyProtection="0"/>
    <xf numFmtId="0" fontId="38" fillId="33" borderId="0" applyNumberFormat="0" applyBorder="0" applyAlignment="0" applyProtection="0"/>
    <xf numFmtId="167" fontId="6" fillId="0" borderId="0">
      <alignment/>
      <protection/>
    </xf>
    <xf numFmtId="0" fontId="0" fillId="34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165" fontId="0" fillId="0" borderId="11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  <xf numFmtId="165" fontId="0" fillId="0" borderId="13" xfId="44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65" fontId="0" fillId="0" borderId="0" xfId="44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5" fontId="0" fillId="0" borderId="6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166" fontId="0" fillId="0" borderId="0" xfId="0" applyNumberFormat="1" applyAlignment="1">
      <alignment/>
    </xf>
    <xf numFmtId="0" fontId="0" fillId="30" borderId="24" xfId="0" applyFill="1" applyBorder="1" applyAlignment="1">
      <alignment/>
    </xf>
    <xf numFmtId="0" fontId="0" fillId="30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1" xfId="44" applyNumberFormat="1" applyFill="1" applyBorder="1" applyAlignment="1">
      <alignment/>
    </xf>
    <xf numFmtId="165" fontId="0" fillId="0" borderId="12" xfId="44" applyNumberFormat="1" applyFill="1" applyBorder="1" applyAlignment="1">
      <alignment/>
    </xf>
    <xf numFmtId="165" fontId="0" fillId="0" borderId="13" xfId="44" applyNumberFormat="1" applyFill="1" applyBorder="1" applyAlignment="1">
      <alignment/>
    </xf>
    <xf numFmtId="165" fontId="0" fillId="0" borderId="0" xfId="44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6" borderId="33" xfId="0" applyFill="1" applyBorder="1" applyAlignment="1">
      <alignment horizont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49" fontId="0" fillId="36" borderId="33" xfId="0" applyNumberFormat="1" applyFill="1" applyBorder="1" applyAlignment="1">
      <alignment/>
    </xf>
    <xf numFmtId="166" fontId="0" fillId="36" borderId="34" xfId="0" applyNumberFormat="1" applyFill="1" applyBorder="1" applyAlignment="1">
      <alignment/>
    </xf>
    <xf numFmtId="166" fontId="0" fillId="36" borderId="35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37</xdr:row>
      <xdr:rowOff>0</xdr:rowOff>
    </xdr:from>
    <xdr:to>
      <xdr:col>4</xdr:col>
      <xdr:colOff>381000</xdr:colOff>
      <xdr:row>43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6210300"/>
          <a:ext cx="42957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best profit appears to be obtained with scenario 1, that is, a reorder point of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=400 and an order quantity of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=800.  With this policy, the chance of a stockout in the 24-month period is about 10.1%.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However, scenario 2, that is,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=400 and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=1000, is extremely close in profit to scenario 1.</a:t>
          </a:r>
        </a:p>
      </xdr:txBody>
    </xdr:sp>
    <xdr:clientData/>
  </xdr:twoCellAnchor>
  <xdr:twoCellAnchor>
    <xdr:from>
      <xdr:col>0</xdr:col>
      <xdr:colOff>1171575</xdr:colOff>
      <xdr:row>13</xdr:row>
      <xdr:rowOff>0</xdr:rowOff>
    </xdr:from>
    <xdr:to>
      <xdr:col>0</xdr:col>
      <xdr:colOff>1181100</xdr:colOff>
      <xdr:row>36</xdr:row>
      <xdr:rowOff>123825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1171575" y="2124075"/>
          <a:ext cx="9525" cy="40481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22</xdr:row>
      <xdr:rowOff>9525</xdr:rowOff>
    </xdr:from>
    <xdr:to>
      <xdr:col>1</xdr:col>
      <xdr:colOff>228600</xdr:colOff>
      <xdr:row>36</xdr:row>
      <xdr:rowOff>133350</xdr:rowOff>
    </xdr:to>
    <xdr:sp>
      <xdr:nvSpPr>
        <xdr:cNvPr id="3" name="Straight Arrow Connector 5"/>
        <xdr:cNvSpPr>
          <a:spLocks/>
        </xdr:cNvSpPr>
      </xdr:nvSpPr>
      <xdr:spPr>
        <a:xfrm flipV="1">
          <a:off x="1504950" y="3771900"/>
          <a:ext cx="0" cy="24098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29</xdr:row>
      <xdr:rowOff>28575</xdr:rowOff>
    </xdr:from>
    <xdr:to>
      <xdr:col>2</xdr:col>
      <xdr:colOff>304800</xdr:colOff>
      <xdr:row>36</xdr:row>
      <xdr:rowOff>133350</xdr:rowOff>
    </xdr:to>
    <xdr:sp>
      <xdr:nvSpPr>
        <xdr:cNvPr id="4" name="Straight Arrow Connector 7"/>
        <xdr:cNvSpPr>
          <a:spLocks/>
        </xdr:cNvSpPr>
      </xdr:nvSpPr>
      <xdr:spPr>
        <a:xfrm flipH="1" flipV="1">
          <a:off x="2371725" y="4943475"/>
          <a:ext cx="9525" cy="12382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ckstei\Download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Poisson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C13" sqref="C13:C14"/>
    </sheetView>
  </sheetViews>
  <sheetFormatPr defaultColWidth="9.140625" defaultRowHeight="12.75"/>
  <cols>
    <col min="1" max="1" width="12.421875" style="0" customWidth="1"/>
    <col min="2" max="2" width="11.140625" style="0" bestFit="1" customWidth="1"/>
    <col min="3" max="3" width="7.421875" style="0" bestFit="1" customWidth="1"/>
    <col min="4" max="4" width="5.8515625" style="0" customWidth="1"/>
    <col min="5" max="5" width="5.57421875" style="0" customWidth="1"/>
    <col min="6" max="6" width="7.7109375" style="0" customWidth="1"/>
    <col min="7" max="7" width="10.8515625" style="0" bestFit="1" customWidth="1"/>
    <col min="8" max="8" width="11.140625" style="0" bestFit="1" customWidth="1"/>
    <col min="9" max="9" width="8.421875" style="0" bestFit="1" customWidth="1"/>
    <col min="10" max="10" width="9.421875" style="38" bestFit="1" customWidth="1"/>
    <col min="11" max="11" width="12.140625" style="0" bestFit="1" customWidth="1"/>
  </cols>
  <sheetData>
    <row r="1" ht="12.75">
      <c r="A1" s="1" t="s">
        <v>21</v>
      </c>
    </row>
    <row r="2" ht="13.5" thickBot="1">
      <c r="A2" s="2"/>
    </row>
    <row r="3" spans="1:5" ht="13.5" thickBot="1">
      <c r="A3" s="4" t="s">
        <v>60</v>
      </c>
      <c r="C3" s="11">
        <v>400</v>
      </c>
      <c r="E3" s="1" t="s">
        <v>0</v>
      </c>
    </row>
    <row r="4" spans="5:7" ht="13.5" thickBot="1">
      <c r="E4" s="9" t="s">
        <v>1</v>
      </c>
      <c r="F4" s="9" t="s">
        <v>2</v>
      </c>
      <c r="G4" s="9" t="s">
        <v>3</v>
      </c>
    </row>
    <row r="5" spans="1:7" ht="12.75">
      <c r="A5" s="4" t="s">
        <v>5</v>
      </c>
      <c r="C5" s="6">
        <v>600</v>
      </c>
      <c r="E5" s="4">
        <v>1</v>
      </c>
      <c r="F5" s="43">
        <v>400</v>
      </c>
      <c r="G5" s="44">
        <v>800</v>
      </c>
    </row>
    <row r="6" spans="1:7" ht="12.75">
      <c r="A6" s="4" t="s">
        <v>62</v>
      </c>
      <c r="C6" s="7">
        <v>1500</v>
      </c>
      <c r="E6" s="4">
        <v>2</v>
      </c>
      <c r="F6" s="45">
        <v>400</v>
      </c>
      <c r="G6" s="46">
        <v>1000</v>
      </c>
    </row>
    <row r="7" spans="1:7" ht="12.75">
      <c r="A7" s="4" t="s">
        <v>6</v>
      </c>
      <c r="C7" s="7">
        <v>2800</v>
      </c>
      <c r="E7" s="4">
        <v>3</v>
      </c>
      <c r="F7" s="45">
        <v>400</v>
      </c>
      <c r="G7" s="46">
        <v>1200</v>
      </c>
    </row>
    <row r="8" spans="1:7" ht="12.75">
      <c r="A8" s="5" t="s">
        <v>7</v>
      </c>
      <c r="C8" s="7">
        <v>10</v>
      </c>
      <c r="E8" s="4">
        <v>4</v>
      </c>
      <c r="F8" s="45">
        <v>500</v>
      </c>
      <c r="G8" s="46">
        <v>1000</v>
      </c>
    </row>
    <row r="9" spans="1:7" ht="13.5" thickBot="1">
      <c r="A9" s="4" t="s">
        <v>8</v>
      </c>
      <c r="C9" s="8">
        <v>1500</v>
      </c>
      <c r="E9">
        <v>5</v>
      </c>
      <c r="F9" s="45">
        <v>500</v>
      </c>
      <c r="G9" s="46">
        <v>1200</v>
      </c>
    </row>
    <row r="10" spans="1:9" ht="13.5" thickBot="1">
      <c r="A10" s="4"/>
      <c r="C10" s="10"/>
      <c r="E10">
        <v>6</v>
      </c>
      <c r="F10" s="45">
        <v>600</v>
      </c>
      <c r="G10" s="47">
        <v>1000</v>
      </c>
      <c r="H10" s="1"/>
      <c r="I10" s="1"/>
    </row>
    <row r="11" spans="1:7" ht="13.5" thickBot="1">
      <c r="A11" s="4" t="s">
        <v>9</v>
      </c>
      <c r="C11" s="11">
        <v>700</v>
      </c>
      <c r="E11" s="4">
        <v>7</v>
      </c>
      <c r="F11" s="48">
        <v>600</v>
      </c>
      <c r="G11" s="49">
        <v>1200</v>
      </c>
    </row>
    <row r="12" spans="1:5" ht="12.75">
      <c r="A12" s="4"/>
      <c r="C12" s="10"/>
      <c r="D12" s="4"/>
      <c r="E12" s="4"/>
    </row>
    <row r="13" spans="1:5" ht="12.75">
      <c r="A13" s="4" t="s">
        <v>10</v>
      </c>
      <c r="C13" s="41">
        <f>[2]!simparameter(F5:F11,A13)</f>
        <v>500</v>
      </c>
      <c r="D13" s="4"/>
      <c r="E13" s="4"/>
    </row>
    <row r="14" spans="1:5" ht="12.75">
      <c r="A14" s="4" t="s">
        <v>11</v>
      </c>
      <c r="C14" s="42">
        <f>[2]!simparameter(G5:G11,A14)</f>
        <v>1200</v>
      </c>
      <c r="D14" s="4"/>
      <c r="E14" s="4"/>
    </row>
    <row r="15" spans="3:5" ht="12.75">
      <c r="C15" s="4"/>
      <c r="D15" s="4"/>
      <c r="E15" s="4"/>
    </row>
    <row r="16" spans="3:7" ht="12.75">
      <c r="C16" s="4"/>
      <c r="D16" s="4"/>
      <c r="E16" s="4"/>
      <c r="F16" s="4"/>
      <c r="G16" s="4"/>
    </row>
    <row r="17" spans="1:7" ht="12.75">
      <c r="A17" s="1" t="s">
        <v>12</v>
      </c>
      <c r="F17" s="4"/>
      <c r="G17" s="4"/>
    </row>
    <row r="18" spans="1:10" ht="26.25" customHeight="1">
      <c r="A18" s="12" t="s">
        <v>13</v>
      </c>
      <c r="B18" s="31" t="s">
        <v>20</v>
      </c>
      <c r="C18" s="12" t="s">
        <v>14</v>
      </c>
      <c r="D18" s="31" t="s">
        <v>22</v>
      </c>
      <c r="E18" s="31" t="s">
        <v>23</v>
      </c>
      <c r="F18" s="31" t="s">
        <v>24</v>
      </c>
      <c r="G18" s="31" t="s">
        <v>25</v>
      </c>
      <c r="H18" s="12" t="s">
        <v>15</v>
      </c>
      <c r="I18" s="31" t="s">
        <v>26</v>
      </c>
      <c r="J18" s="50" t="s">
        <v>63</v>
      </c>
    </row>
    <row r="19" spans="1:10" ht="12.75">
      <c r="A19" s="17">
        <v>1</v>
      </c>
      <c r="B19" s="18">
        <f>C11</f>
        <v>700</v>
      </c>
      <c r="C19" s="18">
        <f>[2]!genPoisson(C$3)</f>
        <v>427</v>
      </c>
      <c r="D19" s="18">
        <f aca="true" t="shared" si="0" ref="D19:D42">MIN(C19,B19)</f>
        <v>427</v>
      </c>
      <c r="E19" s="18">
        <f aca="true" t="shared" si="1" ref="E19:E42">B19-D19</f>
        <v>273</v>
      </c>
      <c r="F19" s="18">
        <f aca="true" t="shared" si="2" ref="F19:F42">IF(E19&lt;=$C$13,$C$14,0)</f>
        <v>1200</v>
      </c>
      <c r="G19" s="19">
        <f aca="true" t="shared" si="3" ref="G19:G42">IF(F19&gt;0,$C$5+$C$6*F19,0)</f>
        <v>1800600</v>
      </c>
      <c r="H19" s="19">
        <f aca="true" t="shared" si="4" ref="H19:H42">D19*$C$7</f>
        <v>1195600</v>
      </c>
      <c r="I19" s="20">
        <f aca="true" t="shared" si="5" ref="I19:I42">$C$8*E19</f>
        <v>2730</v>
      </c>
      <c r="J19" s="52">
        <f>IF(C19&gt;B19,1,0)</f>
        <v>0</v>
      </c>
    </row>
    <row r="20" spans="1:10" ht="12.75">
      <c r="A20" s="21">
        <v>2</v>
      </c>
      <c r="B20" s="22">
        <f aca="true" t="shared" si="6" ref="B20:B42">E19+F19</f>
        <v>1473</v>
      </c>
      <c r="C20" s="22">
        <f>[2]!genPoisson(C$3)</f>
        <v>414</v>
      </c>
      <c r="D20" s="22">
        <f t="shared" si="0"/>
        <v>414</v>
      </c>
      <c r="E20" s="22">
        <f t="shared" si="1"/>
        <v>1059</v>
      </c>
      <c r="F20" s="22">
        <f t="shared" si="2"/>
        <v>0</v>
      </c>
      <c r="G20" s="23">
        <f t="shared" si="3"/>
        <v>0</v>
      </c>
      <c r="H20" s="23">
        <f t="shared" si="4"/>
        <v>1159200</v>
      </c>
      <c r="I20" s="24">
        <f t="shared" si="5"/>
        <v>10590</v>
      </c>
      <c r="J20" s="53">
        <f aca="true" t="shared" si="7" ref="J20:J42">IF(C20&gt;B20,1,0)</f>
        <v>0</v>
      </c>
    </row>
    <row r="21" spans="1:10" ht="12.75">
      <c r="A21" s="21">
        <v>3</v>
      </c>
      <c r="B21" s="22">
        <f t="shared" si="6"/>
        <v>1059</v>
      </c>
      <c r="C21" s="22">
        <f>[2]!genPoisson(C$3)</f>
        <v>409</v>
      </c>
      <c r="D21" s="22">
        <f t="shared" si="0"/>
        <v>409</v>
      </c>
      <c r="E21" s="22">
        <f t="shared" si="1"/>
        <v>650</v>
      </c>
      <c r="F21" s="22">
        <f t="shared" si="2"/>
        <v>0</v>
      </c>
      <c r="G21" s="23">
        <f t="shared" si="3"/>
        <v>0</v>
      </c>
      <c r="H21" s="23">
        <f t="shared" si="4"/>
        <v>1145200</v>
      </c>
      <c r="I21" s="24">
        <f t="shared" si="5"/>
        <v>6500</v>
      </c>
      <c r="J21" s="53">
        <f t="shared" si="7"/>
        <v>0</v>
      </c>
    </row>
    <row r="22" spans="1:10" ht="12.75">
      <c r="A22" s="21">
        <v>4</v>
      </c>
      <c r="B22" s="22">
        <f t="shared" si="6"/>
        <v>650</v>
      </c>
      <c r="C22" s="22">
        <f>[2]!genPoisson(C$3)</f>
        <v>417</v>
      </c>
      <c r="D22" s="22">
        <f t="shared" si="0"/>
        <v>417</v>
      </c>
      <c r="E22" s="22">
        <f t="shared" si="1"/>
        <v>233</v>
      </c>
      <c r="F22" s="22">
        <f t="shared" si="2"/>
        <v>1200</v>
      </c>
      <c r="G22" s="23">
        <f t="shared" si="3"/>
        <v>1800600</v>
      </c>
      <c r="H22" s="23">
        <f t="shared" si="4"/>
        <v>1167600</v>
      </c>
      <c r="I22" s="24">
        <f t="shared" si="5"/>
        <v>2330</v>
      </c>
      <c r="J22" s="53">
        <f t="shared" si="7"/>
        <v>0</v>
      </c>
    </row>
    <row r="23" spans="1:10" ht="12.75">
      <c r="A23" s="21">
        <v>5</v>
      </c>
      <c r="B23" s="22">
        <f t="shared" si="6"/>
        <v>1433</v>
      </c>
      <c r="C23" s="22">
        <f>[2]!genPoisson(C$3)</f>
        <v>424</v>
      </c>
      <c r="D23" s="22">
        <f t="shared" si="0"/>
        <v>424</v>
      </c>
      <c r="E23" s="22">
        <f t="shared" si="1"/>
        <v>1009</v>
      </c>
      <c r="F23" s="22">
        <f t="shared" si="2"/>
        <v>0</v>
      </c>
      <c r="G23" s="23">
        <f t="shared" si="3"/>
        <v>0</v>
      </c>
      <c r="H23" s="23">
        <f t="shared" si="4"/>
        <v>1187200</v>
      </c>
      <c r="I23" s="24">
        <f t="shared" si="5"/>
        <v>10090</v>
      </c>
      <c r="J23" s="53">
        <f t="shared" si="7"/>
        <v>0</v>
      </c>
    </row>
    <row r="24" spans="1:10" ht="12.75">
      <c r="A24" s="21">
        <v>6</v>
      </c>
      <c r="B24" s="22">
        <f t="shared" si="6"/>
        <v>1009</v>
      </c>
      <c r="C24" s="22">
        <f>[2]!genPoisson(C$3)</f>
        <v>412</v>
      </c>
      <c r="D24" s="22">
        <f t="shared" si="0"/>
        <v>412</v>
      </c>
      <c r="E24" s="22">
        <f t="shared" si="1"/>
        <v>597</v>
      </c>
      <c r="F24" s="22">
        <f t="shared" si="2"/>
        <v>0</v>
      </c>
      <c r="G24" s="23">
        <f t="shared" si="3"/>
        <v>0</v>
      </c>
      <c r="H24" s="23">
        <f t="shared" si="4"/>
        <v>1153600</v>
      </c>
      <c r="I24" s="24">
        <f t="shared" si="5"/>
        <v>5970</v>
      </c>
      <c r="J24" s="53">
        <f t="shared" si="7"/>
        <v>0</v>
      </c>
    </row>
    <row r="25" spans="1:10" ht="12.75">
      <c r="A25" s="21">
        <v>7</v>
      </c>
      <c r="B25" s="22">
        <f t="shared" si="6"/>
        <v>597</v>
      </c>
      <c r="C25" s="22">
        <f>[2]!genPoisson(C$3)</f>
        <v>401</v>
      </c>
      <c r="D25" s="22">
        <f t="shared" si="0"/>
        <v>401</v>
      </c>
      <c r="E25" s="22">
        <f t="shared" si="1"/>
        <v>196</v>
      </c>
      <c r="F25" s="22">
        <f t="shared" si="2"/>
        <v>1200</v>
      </c>
      <c r="G25" s="23">
        <f t="shared" si="3"/>
        <v>1800600</v>
      </c>
      <c r="H25" s="23">
        <f t="shared" si="4"/>
        <v>1122800</v>
      </c>
      <c r="I25" s="24">
        <f t="shared" si="5"/>
        <v>1960</v>
      </c>
      <c r="J25" s="53">
        <f t="shared" si="7"/>
        <v>0</v>
      </c>
    </row>
    <row r="26" spans="1:10" ht="12.75">
      <c r="A26" s="21">
        <v>8</v>
      </c>
      <c r="B26" s="22">
        <f t="shared" si="6"/>
        <v>1396</v>
      </c>
      <c r="C26" s="22">
        <f>[2]!genPoisson(C$3)</f>
        <v>384</v>
      </c>
      <c r="D26" s="22">
        <f t="shared" si="0"/>
        <v>384</v>
      </c>
      <c r="E26" s="22">
        <f t="shared" si="1"/>
        <v>1012</v>
      </c>
      <c r="F26" s="22">
        <f t="shared" si="2"/>
        <v>0</v>
      </c>
      <c r="G26" s="23">
        <f t="shared" si="3"/>
        <v>0</v>
      </c>
      <c r="H26" s="23">
        <f t="shared" si="4"/>
        <v>1075200</v>
      </c>
      <c r="I26" s="24">
        <f t="shared" si="5"/>
        <v>10120</v>
      </c>
      <c r="J26" s="53">
        <f t="shared" si="7"/>
        <v>0</v>
      </c>
    </row>
    <row r="27" spans="1:10" ht="12.75">
      <c r="A27" s="21">
        <v>9</v>
      </c>
      <c r="B27" s="22">
        <f t="shared" si="6"/>
        <v>1012</v>
      </c>
      <c r="C27" s="22">
        <f>[2]!genPoisson(C$3)</f>
        <v>405</v>
      </c>
      <c r="D27" s="22">
        <f t="shared" si="0"/>
        <v>405</v>
      </c>
      <c r="E27" s="22">
        <f t="shared" si="1"/>
        <v>607</v>
      </c>
      <c r="F27" s="22">
        <f t="shared" si="2"/>
        <v>0</v>
      </c>
      <c r="G27" s="23">
        <f t="shared" si="3"/>
        <v>0</v>
      </c>
      <c r="H27" s="23">
        <f t="shared" si="4"/>
        <v>1134000</v>
      </c>
      <c r="I27" s="24">
        <f t="shared" si="5"/>
        <v>6070</v>
      </c>
      <c r="J27" s="53">
        <f t="shared" si="7"/>
        <v>0</v>
      </c>
    </row>
    <row r="28" spans="1:10" ht="12.75">
      <c r="A28" s="21">
        <v>10</v>
      </c>
      <c r="B28" s="22">
        <f t="shared" si="6"/>
        <v>607</v>
      </c>
      <c r="C28" s="22">
        <f>[2]!genPoisson(C$3)</f>
        <v>370</v>
      </c>
      <c r="D28" s="22">
        <f t="shared" si="0"/>
        <v>370</v>
      </c>
      <c r="E28" s="22">
        <f t="shared" si="1"/>
        <v>237</v>
      </c>
      <c r="F28" s="22">
        <f t="shared" si="2"/>
        <v>1200</v>
      </c>
      <c r="G28" s="23">
        <f t="shared" si="3"/>
        <v>1800600</v>
      </c>
      <c r="H28" s="23">
        <f t="shared" si="4"/>
        <v>1036000</v>
      </c>
      <c r="I28" s="24">
        <f t="shared" si="5"/>
        <v>2370</v>
      </c>
      <c r="J28" s="53">
        <f t="shared" si="7"/>
        <v>0</v>
      </c>
    </row>
    <row r="29" spans="1:10" ht="12.75">
      <c r="A29" s="21">
        <v>11</v>
      </c>
      <c r="B29" s="22">
        <f t="shared" si="6"/>
        <v>1437</v>
      </c>
      <c r="C29" s="22">
        <f>[2]!genPoisson(C$3)</f>
        <v>363</v>
      </c>
      <c r="D29" s="22">
        <f t="shared" si="0"/>
        <v>363</v>
      </c>
      <c r="E29" s="22">
        <f t="shared" si="1"/>
        <v>1074</v>
      </c>
      <c r="F29" s="22">
        <f t="shared" si="2"/>
        <v>0</v>
      </c>
      <c r="G29" s="23">
        <f t="shared" si="3"/>
        <v>0</v>
      </c>
      <c r="H29" s="23">
        <f t="shared" si="4"/>
        <v>1016400</v>
      </c>
      <c r="I29" s="24">
        <f t="shared" si="5"/>
        <v>10740</v>
      </c>
      <c r="J29" s="53">
        <f t="shared" si="7"/>
        <v>0</v>
      </c>
    </row>
    <row r="30" spans="1:10" ht="12.75">
      <c r="A30" s="21">
        <v>12</v>
      </c>
      <c r="B30" s="22">
        <f t="shared" si="6"/>
        <v>1074</v>
      </c>
      <c r="C30" s="22">
        <f>[2]!genPoisson(C$3)</f>
        <v>418</v>
      </c>
      <c r="D30" s="22">
        <f t="shared" si="0"/>
        <v>418</v>
      </c>
      <c r="E30" s="22">
        <f t="shared" si="1"/>
        <v>656</v>
      </c>
      <c r="F30" s="22">
        <f t="shared" si="2"/>
        <v>0</v>
      </c>
      <c r="G30" s="23">
        <f t="shared" si="3"/>
        <v>0</v>
      </c>
      <c r="H30" s="23">
        <f t="shared" si="4"/>
        <v>1170400</v>
      </c>
      <c r="I30" s="24">
        <f t="shared" si="5"/>
        <v>6560</v>
      </c>
      <c r="J30" s="53">
        <f t="shared" si="7"/>
        <v>0</v>
      </c>
    </row>
    <row r="31" spans="1:10" ht="12.75">
      <c r="A31" s="21">
        <v>13</v>
      </c>
      <c r="B31" s="22">
        <f t="shared" si="6"/>
        <v>656</v>
      </c>
      <c r="C31" s="22">
        <f>[2]!genPoisson(C$3)</f>
        <v>430</v>
      </c>
      <c r="D31" s="22">
        <f t="shared" si="0"/>
        <v>430</v>
      </c>
      <c r="E31" s="22">
        <f t="shared" si="1"/>
        <v>226</v>
      </c>
      <c r="F31" s="22">
        <f t="shared" si="2"/>
        <v>1200</v>
      </c>
      <c r="G31" s="23">
        <f t="shared" si="3"/>
        <v>1800600</v>
      </c>
      <c r="H31" s="23">
        <f t="shared" si="4"/>
        <v>1204000</v>
      </c>
      <c r="I31" s="24">
        <f t="shared" si="5"/>
        <v>2260</v>
      </c>
      <c r="J31" s="53">
        <f t="shared" si="7"/>
        <v>0</v>
      </c>
    </row>
    <row r="32" spans="1:10" ht="12.75">
      <c r="A32" s="21">
        <v>14</v>
      </c>
      <c r="B32" s="22">
        <f t="shared" si="6"/>
        <v>1426</v>
      </c>
      <c r="C32" s="22">
        <f>[2]!genPoisson(C$3)</f>
        <v>412</v>
      </c>
      <c r="D32" s="22">
        <f t="shared" si="0"/>
        <v>412</v>
      </c>
      <c r="E32" s="22">
        <f t="shared" si="1"/>
        <v>1014</v>
      </c>
      <c r="F32" s="22">
        <f t="shared" si="2"/>
        <v>0</v>
      </c>
      <c r="G32" s="23">
        <f t="shared" si="3"/>
        <v>0</v>
      </c>
      <c r="H32" s="23">
        <f t="shared" si="4"/>
        <v>1153600</v>
      </c>
      <c r="I32" s="24">
        <f t="shared" si="5"/>
        <v>10140</v>
      </c>
      <c r="J32" s="53">
        <f t="shared" si="7"/>
        <v>0</v>
      </c>
    </row>
    <row r="33" spans="1:10" ht="12.75">
      <c r="A33" s="21">
        <v>15</v>
      </c>
      <c r="B33" s="22">
        <f t="shared" si="6"/>
        <v>1014</v>
      </c>
      <c r="C33" s="22">
        <f>[2]!genPoisson(C$3)</f>
        <v>418</v>
      </c>
      <c r="D33" s="22">
        <f t="shared" si="0"/>
        <v>418</v>
      </c>
      <c r="E33" s="22">
        <f t="shared" si="1"/>
        <v>596</v>
      </c>
      <c r="F33" s="22">
        <f t="shared" si="2"/>
        <v>0</v>
      </c>
      <c r="G33" s="23">
        <f t="shared" si="3"/>
        <v>0</v>
      </c>
      <c r="H33" s="23">
        <f t="shared" si="4"/>
        <v>1170400</v>
      </c>
      <c r="I33" s="24">
        <f t="shared" si="5"/>
        <v>5960</v>
      </c>
      <c r="J33" s="53">
        <f t="shared" si="7"/>
        <v>0</v>
      </c>
    </row>
    <row r="34" spans="1:10" ht="12.75">
      <c r="A34" s="21">
        <v>16</v>
      </c>
      <c r="B34" s="22">
        <f t="shared" si="6"/>
        <v>596</v>
      </c>
      <c r="C34" s="22">
        <f>[2]!genPoisson(C$3)</f>
        <v>418</v>
      </c>
      <c r="D34" s="22">
        <f t="shared" si="0"/>
        <v>418</v>
      </c>
      <c r="E34" s="22">
        <f t="shared" si="1"/>
        <v>178</v>
      </c>
      <c r="F34" s="22">
        <f t="shared" si="2"/>
        <v>1200</v>
      </c>
      <c r="G34" s="23">
        <f t="shared" si="3"/>
        <v>1800600</v>
      </c>
      <c r="H34" s="23">
        <f t="shared" si="4"/>
        <v>1170400</v>
      </c>
      <c r="I34" s="24">
        <f t="shared" si="5"/>
        <v>1780</v>
      </c>
      <c r="J34" s="53">
        <f t="shared" si="7"/>
        <v>0</v>
      </c>
    </row>
    <row r="35" spans="1:10" ht="12.75">
      <c r="A35" s="21">
        <v>17</v>
      </c>
      <c r="B35" s="22">
        <f t="shared" si="6"/>
        <v>1378</v>
      </c>
      <c r="C35" s="22">
        <f>[2]!genPoisson(C$3)</f>
        <v>413</v>
      </c>
      <c r="D35" s="22">
        <f t="shared" si="0"/>
        <v>413</v>
      </c>
      <c r="E35" s="22">
        <f t="shared" si="1"/>
        <v>965</v>
      </c>
      <c r="F35" s="22">
        <f t="shared" si="2"/>
        <v>0</v>
      </c>
      <c r="G35" s="23">
        <f t="shared" si="3"/>
        <v>0</v>
      </c>
      <c r="H35" s="23">
        <f t="shared" si="4"/>
        <v>1156400</v>
      </c>
      <c r="I35" s="24">
        <f t="shared" si="5"/>
        <v>9650</v>
      </c>
      <c r="J35" s="53">
        <f t="shared" si="7"/>
        <v>0</v>
      </c>
    </row>
    <row r="36" spans="1:10" ht="12.75">
      <c r="A36" s="21">
        <v>18</v>
      </c>
      <c r="B36" s="22">
        <f t="shared" si="6"/>
        <v>965</v>
      </c>
      <c r="C36" s="22">
        <f>[2]!genPoisson(C$3)</f>
        <v>390</v>
      </c>
      <c r="D36" s="22">
        <f t="shared" si="0"/>
        <v>390</v>
      </c>
      <c r="E36" s="22">
        <f t="shared" si="1"/>
        <v>575</v>
      </c>
      <c r="F36" s="22">
        <f t="shared" si="2"/>
        <v>0</v>
      </c>
      <c r="G36" s="23">
        <f t="shared" si="3"/>
        <v>0</v>
      </c>
      <c r="H36" s="23">
        <f t="shared" si="4"/>
        <v>1092000</v>
      </c>
      <c r="I36" s="24">
        <f t="shared" si="5"/>
        <v>5750</v>
      </c>
      <c r="J36" s="53">
        <f t="shared" si="7"/>
        <v>0</v>
      </c>
    </row>
    <row r="37" spans="1:10" ht="12.75">
      <c r="A37" s="21">
        <v>19</v>
      </c>
      <c r="B37" s="22">
        <f t="shared" si="6"/>
        <v>575</v>
      </c>
      <c r="C37" s="22">
        <f>[2]!genPoisson(C$3)</f>
        <v>409</v>
      </c>
      <c r="D37" s="22">
        <f t="shared" si="0"/>
        <v>409</v>
      </c>
      <c r="E37" s="22">
        <f t="shared" si="1"/>
        <v>166</v>
      </c>
      <c r="F37" s="22">
        <f t="shared" si="2"/>
        <v>1200</v>
      </c>
      <c r="G37" s="23">
        <f t="shared" si="3"/>
        <v>1800600</v>
      </c>
      <c r="H37" s="23">
        <f t="shared" si="4"/>
        <v>1145200</v>
      </c>
      <c r="I37" s="24">
        <f t="shared" si="5"/>
        <v>1660</v>
      </c>
      <c r="J37" s="53">
        <f t="shared" si="7"/>
        <v>0</v>
      </c>
    </row>
    <row r="38" spans="1:10" ht="12.75">
      <c r="A38" s="21">
        <v>20</v>
      </c>
      <c r="B38" s="22">
        <f t="shared" si="6"/>
        <v>1366</v>
      </c>
      <c r="C38" s="22">
        <f>[2]!genPoisson(C$3)</f>
        <v>396</v>
      </c>
      <c r="D38" s="22">
        <f t="shared" si="0"/>
        <v>396</v>
      </c>
      <c r="E38" s="22">
        <f t="shared" si="1"/>
        <v>970</v>
      </c>
      <c r="F38" s="22">
        <f t="shared" si="2"/>
        <v>0</v>
      </c>
      <c r="G38" s="23">
        <f t="shared" si="3"/>
        <v>0</v>
      </c>
      <c r="H38" s="23">
        <f t="shared" si="4"/>
        <v>1108800</v>
      </c>
      <c r="I38" s="24">
        <f t="shared" si="5"/>
        <v>9700</v>
      </c>
      <c r="J38" s="53">
        <f t="shared" si="7"/>
        <v>0</v>
      </c>
    </row>
    <row r="39" spans="1:10" ht="12.75">
      <c r="A39" s="21">
        <v>21</v>
      </c>
      <c r="B39" s="22">
        <f t="shared" si="6"/>
        <v>970</v>
      </c>
      <c r="C39" s="22">
        <f>[2]!genPoisson(C$3)</f>
        <v>386</v>
      </c>
      <c r="D39" s="22">
        <f t="shared" si="0"/>
        <v>386</v>
      </c>
      <c r="E39" s="22">
        <f t="shared" si="1"/>
        <v>584</v>
      </c>
      <c r="F39" s="22">
        <f t="shared" si="2"/>
        <v>0</v>
      </c>
      <c r="G39" s="23">
        <f t="shared" si="3"/>
        <v>0</v>
      </c>
      <c r="H39" s="23">
        <f t="shared" si="4"/>
        <v>1080800</v>
      </c>
      <c r="I39" s="24">
        <f t="shared" si="5"/>
        <v>5840</v>
      </c>
      <c r="J39" s="53">
        <f t="shared" si="7"/>
        <v>0</v>
      </c>
    </row>
    <row r="40" spans="1:10" ht="12.75">
      <c r="A40" s="21">
        <v>22</v>
      </c>
      <c r="B40" s="22">
        <f t="shared" si="6"/>
        <v>584</v>
      </c>
      <c r="C40" s="22">
        <f>[2]!genPoisson(C$3)</f>
        <v>440</v>
      </c>
      <c r="D40" s="22">
        <f t="shared" si="0"/>
        <v>440</v>
      </c>
      <c r="E40" s="22">
        <f t="shared" si="1"/>
        <v>144</v>
      </c>
      <c r="F40" s="22">
        <f t="shared" si="2"/>
        <v>1200</v>
      </c>
      <c r="G40" s="23">
        <f t="shared" si="3"/>
        <v>1800600</v>
      </c>
      <c r="H40" s="23">
        <f t="shared" si="4"/>
        <v>1232000</v>
      </c>
      <c r="I40" s="24">
        <f t="shared" si="5"/>
        <v>1440</v>
      </c>
      <c r="J40" s="53">
        <f t="shared" si="7"/>
        <v>0</v>
      </c>
    </row>
    <row r="41" spans="1:10" ht="12.75">
      <c r="A41" s="21">
        <v>23</v>
      </c>
      <c r="B41" s="22">
        <f t="shared" si="6"/>
        <v>1344</v>
      </c>
      <c r="C41" s="22">
        <f>[2]!genPoisson(C$3)</f>
        <v>426</v>
      </c>
      <c r="D41" s="22">
        <f t="shared" si="0"/>
        <v>426</v>
      </c>
      <c r="E41" s="22">
        <f t="shared" si="1"/>
        <v>918</v>
      </c>
      <c r="F41" s="22">
        <f t="shared" si="2"/>
        <v>0</v>
      </c>
      <c r="G41" s="23">
        <f t="shared" si="3"/>
        <v>0</v>
      </c>
      <c r="H41" s="23">
        <f t="shared" si="4"/>
        <v>1192800</v>
      </c>
      <c r="I41" s="24">
        <f t="shared" si="5"/>
        <v>9180</v>
      </c>
      <c r="J41" s="53">
        <f t="shared" si="7"/>
        <v>0</v>
      </c>
    </row>
    <row r="42" spans="1:10" ht="12.75">
      <c r="A42" s="25">
        <v>24</v>
      </c>
      <c r="B42" s="26">
        <f t="shared" si="6"/>
        <v>918</v>
      </c>
      <c r="C42" s="26">
        <f>[2]!genPoisson(C$3)</f>
        <v>409</v>
      </c>
      <c r="D42" s="26">
        <f t="shared" si="0"/>
        <v>409</v>
      </c>
      <c r="E42" s="26">
        <f t="shared" si="1"/>
        <v>509</v>
      </c>
      <c r="F42" s="26">
        <f t="shared" si="2"/>
        <v>0</v>
      </c>
      <c r="G42" s="27">
        <f t="shared" si="3"/>
        <v>0</v>
      </c>
      <c r="H42" s="27">
        <f t="shared" si="4"/>
        <v>1145200</v>
      </c>
      <c r="I42" s="28">
        <f t="shared" si="5"/>
        <v>5090</v>
      </c>
      <c r="J42" s="54">
        <f t="shared" si="7"/>
        <v>0</v>
      </c>
    </row>
    <row r="43" spans="2:9" ht="12.75">
      <c r="B43" s="13"/>
      <c r="C43" s="13"/>
      <c r="D43" s="13"/>
      <c r="E43" s="13"/>
      <c r="F43" s="15" t="s">
        <v>16</v>
      </c>
      <c r="G43" s="30">
        <f>SUM(G19:G42)</f>
        <v>14404800</v>
      </c>
      <c r="H43" s="29">
        <f>SUM(H19:H42)</f>
        <v>27414800</v>
      </c>
      <c r="I43" s="29">
        <f>SUM(I19:I42)</f>
        <v>144480</v>
      </c>
    </row>
    <row r="44" spans="1:11" ht="12.75">
      <c r="A44" t="s">
        <v>8</v>
      </c>
      <c r="B44" s="16">
        <f>$C$9*(E42+F42)</f>
        <v>763500</v>
      </c>
      <c r="C44" s="13"/>
      <c r="D44" s="13"/>
      <c r="E44" s="13"/>
      <c r="F44" s="13"/>
      <c r="G44" s="13"/>
      <c r="H44" s="14"/>
      <c r="I44" s="14"/>
      <c r="J44" s="51"/>
      <c r="K44" s="14"/>
    </row>
    <row r="45" spans="2:11" ht="12.75">
      <c r="B45" s="13"/>
      <c r="D45" s="38" t="s">
        <v>64</v>
      </c>
      <c r="K45" s="14"/>
    </row>
    <row r="46" spans="1:4" ht="12.75">
      <c r="A46" t="s">
        <v>17</v>
      </c>
      <c r="B46" s="16">
        <f>[2]!simOutput(H43+B44-G43-I43,A46)</f>
        <v>13629020</v>
      </c>
      <c r="D46" s="55">
        <f>[2]!simOutput(IF(SUM(J19:J42)&gt;0,1,0),D45)</f>
        <v>0</v>
      </c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>
      <c r="K63" s="3"/>
    </row>
    <row r="64" ht="12.75" hidden="1">
      <c r="K64" s="3"/>
    </row>
    <row r="65" ht="12.75" hidden="1">
      <c r="K65" s="3"/>
    </row>
    <row r="66" ht="12.75" hidden="1">
      <c r="K66" s="3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</sheetData>
  <sheetProtection/>
  <printOptions gridLines="1" headings="1" horizontalCentered="1" verticalCentered="1"/>
  <pageMargins left="0.25" right="0.25" top="1" bottom="1" header="0.5" footer="0.5"/>
  <pageSetup fitToHeight="1" fitToWidth="1" horizontalDpi="300" verticalDpi="300" orientation="portrait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Formulas="1" zoomScalePageLayoutView="0" workbookViewId="0" topLeftCell="A1">
      <selection activeCell="C13" sqref="C13:C14"/>
    </sheetView>
  </sheetViews>
  <sheetFormatPr defaultColWidth="9.140625" defaultRowHeight="12.75"/>
  <cols>
    <col min="1" max="1" width="8.28125" style="0" customWidth="1"/>
    <col min="2" max="2" width="15.421875" style="0" bestFit="1" customWidth="1"/>
    <col min="3" max="3" width="12.7109375" style="0" bestFit="1" customWidth="1"/>
    <col min="4" max="4" width="18.00390625" style="0" bestFit="1" customWidth="1"/>
    <col min="5" max="5" width="15.28125" style="0" bestFit="1" customWidth="1"/>
    <col min="6" max="6" width="11.8515625" style="0" bestFit="1" customWidth="1"/>
    <col min="7" max="7" width="13.28125" style="0" bestFit="1" customWidth="1"/>
    <col min="8" max="8" width="7.421875" style="0" bestFit="1" customWidth="1"/>
    <col min="9" max="9" width="6.57421875" style="0" bestFit="1" customWidth="1"/>
    <col min="10" max="10" width="8.00390625" style="38" bestFit="1" customWidth="1"/>
    <col min="11" max="11" width="12.140625" style="0" bestFit="1" customWidth="1"/>
  </cols>
  <sheetData>
    <row r="1" ht="12.75">
      <c r="A1" s="1" t="s">
        <v>21</v>
      </c>
    </row>
    <row r="2" ht="13.5" thickBot="1">
      <c r="A2" s="2"/>
    </row>
    <row r="3" spans="1:5" ht="13.5" thickBot="1">
      <c r="A3" s="4" t="s">
        <v>60</v>
      </c>
      <c r="C3" s="11">
        <v>400</v>
      </c>
      <c r="E3" s="1" t="s">
        <v>0</v>
      </c>
    </row>
    <row r="4" spans="5:7" ht="13.5" thickBot="1">
      <c r="E4" s="9" t="s">
        <v>1</v>
      </c>
      <c r="F4" s="9" t="s">
        <v>2</v>
      </c>
      <c r="G4" s="9" t="s">
        <v>3</v>
      </c>
    </row>
    <row r="5" spans="1:7" ht="12.75">
      <c r="A5" s="4" t="s">
        <v>5</v>
      </c>
      <c r="C5" s="56">
        <v>600</v>
      </c>
      <c r="E5" s="4">
        <v>1</v>
      </c>
      <c r="F5" s="43">
        <v>400</v>
      </c>
      <c r="G5" s="44">
        <v>800</v>
      </c>
    </row>
    <row r="6" spans="1:7" ht="12.75">
      <c r="A6" s="4" t="s">
        <v>62</v>
      </c>
      <c r="C6" s="57">
        <v>1500</v>
      </c>
      <c r="E6" s="4">
        <v>2</v>
      </c>
      <c r="F6" s="45">
        <v>400</v>
      </c>
      <c r="G6" s="46">
        <v>1000</v>
      </c>
    </row>
    <row r="7" spans="1:7" ht="12.75">
      <c r="A7" s="4" t="s">
        <v>6</v>
      </c>
      <c r="C7" s="57">
        <v>2800</v>
      </c>
      <c r="E7" s="4">
        <v>3</v>
      </c>
      <c r="F7" s="45">
        <v>400</v>
      </c>
      <c r="G7" s="46">
        <v>1200</v>
      </c>
    </row>
    <row r="8" spans="1:7" ht="12.75">
      <c r="A8" s="5" t="s">
        <v>7</v>
      </c>
      <c r="C8" s="57">
        <v>10</v>
      </c>
      <c r="E8" s="4">
        <v>4</v>
      </c>
      <c r="F8" s="45">
        <v>500</v>
      </c>
      <c r="G8" s="46">
        <v>1000</v>
      </c>
    </row>
    <row r="9" spans="1:7" ht="13.5" thickBot="1">
      <c r="A9" s="4" t="s">
        <v>8</v>
      </c>
      <c r="C9" s="58">
        <v>1500</v>
      </c>
      <c r="E9">
        <v>5</v>
      </c>
      <c r="F9" s="45">
        <v>500</v>
      </c>
      <c r="G9" s="46">
        <v>1200</v>
      </c>
    </row>
    <row r="10" spans="1:9" ht="13.5" thickBot="1">
      <c r="A10" s="4"/>
      <c r="C10" s="59"/>
      <c r="E10">
        <v>6</v>
      </c>
      <c r="F10" s="45">
        <v>600</v>
      </c>
      <c r="G10" s="47">
        <v>1000</v>
      </c>
      <c r="H10" s="1"/>
      <c r="I10" s="1"/>
    </row>
    <row r="11" spans="1:7" ht="13.5" thickBot="1">
      <c r="A11" s="4" t="s">
        <v>9</v>
      </c>
      <c r="C11" s="11">
        <v>700</v>
      </c>
      <c r="E11" s="4">
        <v>7</v>
      </c>
      <c r="F11" s="48">
        <v>600</v>
      </c>
      <c r="G11" s="49">
        <v>1200</v>
      </c>
    </row>
    <row r="12" spans="1:5" ht="12.75">
      <c r="A12" s="4"/>
      <c r="C12" s="59"/>
      <c r="D12" s="4"/>
      <c r="E12" s="4"/>
    </row>
    <row r="13" spans="1:5" ht="12.75">
      <c r="A13" s="4" t="s">
        <v>10</v>
      </c>
      <c r="C13" s="41">
        <f>[2]!simparameter(F5:F11,A13)</f>
        <v>500</v>
      </c>
      <c r="D13" s="4"/>
      <c r="E13" s="4"/>
    </row>
    <row r="14" spans="1:5" ht="12.75">
      <c r="A14" s="4" t="s">
        <v>11</v>
      </c>
      <c r="C14" s="42">
        <f>[2]!simparameter(G5:G11,A14)</f>
        <v>1200</v>
      </c>
      <c r="D14" s="4"/>
      <c r="E14" s="4"/>
    </row>
    <row r="15" spans="3:5" ht="12.75">
      <c r="C15" s="4"/>
      <c r="D15" s="4"/>
      <c r="E15" s="4"/>
    </row>
    <row r="16" spans="3:7" ht="12.75">
      <c r="C16" s="4"/>
      <c r="D16" s="4"/>
      <c r="E16" s="4"/>
      <c r="F16" s="4"/>
      <c r="G16" s="4"/>
    </row>
    <row r="17" spans="1:7" ht="12.75">
      <c r="A17" s="1" t="s">
        <v>12</v>
      </c>
      <c r="F17" s="4"/>
      <c r="G17" s="4"/>
    </row>
    <row r="18" spans="1:10" ht="26.25" customHeight="1">
      <c r="A18" s="12" t="s">
        <v>13</v>
      </c>
      <c r="B18" s="31" t="s">
        <v>20</v>
      </c>
      <c r="C18" s="12" t="s">
        <v>14</v>
      </c>
      <c r="D18" s="31" t="s">
        <v>22</v>
      </c>
      <c r="E18" s="31" t="s">
        <v>23</v>
      </c>
      <c r="F18" s="31" t="s">
        <v>24</v>
      </c>
      <c r="G18" s="31" t="s">
        <v>25</v>
      </c>
      <c r="H18" s="12" t="s">
        <v>15</v>
      </c>
      <c r="I18" s="31" t="s">
        <v>26</v>
      </c>
      <c r="J18" s="50" t="s">
        <v>63</v>
      </c>
    </row>
    <row r="19" spans="1:10" ht="12.75">
      <c r="A19" s="17">
        <v>1</v>
      </c>
      <c r="B19" s="18">
        <f>C11</f>
        <v>700</v>
      </c>
      <c r="C19" s="18">
        <f>[2]!genPoisson(C$3)</f>
        <v>391</v>
      </c>
      <c r="D19" s="18">
        <f aca="true" t="shared" si="0" ref="D19:D42">MIN(C19,B19)</f>
        <v>391</v>
      </c>
      <c r="E19" s="18">
        <f aca="true" t="shared" si="1" ref="E19:E42">B19-D19</f>
        <v>309</v>
      </c>
      <c r="F19" s="18">
        <f aca="true" t="shared" si="2" ref="F19:F42">IF(E19&lt;=$C$13,$C$14,0)</f>
        <v>1200</v>
      </c>
      <c r="G19" s="19">
        <f aca="true" t="shared" si="3" ref="G19:G42">IF(F19&gt;0,$C$5+$C$6*F19,0)</f>
        <v>1800600</v>
      </c>
      <c r="H19" s="19">
        <f aca="true" t="shared" si="4" ref="H19:H42">D19*$C$7</f>
        <v>1094800</v>
      </c>
      <c r="I19" s="20">
        <f aca="true" t="shared" si="5" ref="I19:I42">$C$8*E19</f>
        <v>3090</v>
      </c>
      <c r="J19" s="52">
        <f aca="true" t="shared" si="6" ref="J19:J42">IF(C19&gt;B19,1,0)</f>
        <v>0</v>
      </c>
    </row>
    <row r="20" spans="1:10" ht="12.75">
      <c r="A20" s="21">
        <v>2</v>
      </c>
      <c r="B20" s="22">
        <f aca="true" t="shared" si="7" ref="B20:B42">E19+F19</f>
        <v>1509</v>
      </c>
      <c r="C20" s="22">
        <f>[2]!genPoisson(C$3)</f>
        <v>404</v>
      </c>
      <c r="D20" s="22">
        <f t="shared" si="0"/>
        <v>404</v>
      </c>
      <c r="E20" s="22">
        <f t="shared" si="1"/>
        <v>1105</v>
      </c>
      <c r="F20" s="22">
        <f t="shared" si="2"/>
        <v>0</v>
      </c>
      <c r="G20" s="23">
        <f t="shared" si="3"/>
        <v>0</v>
      </c>
      <c r="H20" s="23">
        <f t="shared" si="4"/>
        <v>1131200</v>
      </c>
      <c r="I20" s="24">
        <f t="shared" si="5"/>
        <v>11050</v>
      </c>
      <c r="J20" s="53">
        <f t="shared" si="6"/>
        <v>0</v>
      </c>
    </row>
    <row r="21" spans="1:10" ht="12.75">
      <c r="A21" s="21">
        <v>3</v>
      </c>
      <c r="B21" s="22">
        <f t="shared" si="7"/>
        <v>1105</v>
      </c>
      <c r="C21" s="22">
        <f>[2]!genPoisson(C$3)</f>
        <v>401</v>
      </c>
      <c r="D21" s="22">
        <f t="shared" si="0"/>
        <v>401</v>
      </c>
      <c r="E21" s="22">
        <f t="shared" si="1"/>
        <v>704</v>
      </c>
      <c r="F21" s="22">
        <f t="shared" si="2"/>
        <v>0</v>
      </c>
      <c r="G21" s="23">
        <f t="shared" si="3"/>
        <v>0</v>
      </c>
      <c r="H21" s="23">
        <f t="shared" si="4"/>
        <v>1122800</v>
      </c>
      <c r="I21" s="24">
        <f t="shared" si="5"/>
        <v>7040</v>
      </c>
      <c r="J21" s="53">
        <f t="shared" si="6"/>
        <v>0</v>
      </c>
    </row>
    <row r="22" spans="1:10" ht="12.75">
      <c r="A22" s="21">
        <v>4</v>
      </c>
      <c r="B22" s="22">
        <f t="shared" si="7"/>
        <v>704</v>
      </c>
      <c r="C22" s="22">
        <f>[2]!genPoisson(C$3)</f>
        <v>386</v>
      </c>
      <c r="D22" s="22">
        <f t="shared" si="0"/>
        <v>386</v>
      </c>
      <c r="E22" s="22">
        <f t="shared" si="1"/>
        <v>318</v>
      </c>
      <c r="F22" s="22">
        <f t="shared" si="2"/>
        <v>1200</v>
      </c>
      <c r="G22" s="23">
        <f t="shared" si="3"/>
        <v>1800600</v>
      </c>
      <c r="H22" s="23">
        <f t="shared" si="4"/>
        <v>1080800</v>
      </c>
      <c r="I22" s="24">
        <f t="shared" si="5"/>
        <v>3180</v>
      </c>
      <c r="J22" s="53">
        <f t="shared" si="6"/>
        <v>0</v>
      </c>
    </row>
    <row r="23" spans="1:10" ht="12.75">
      <c r="A23" s="21">
        <v>5</v>
      </c>
      <c r="B23" s="22">
        <f t="shared" si="7"/>
        <v>1518</v>
      </c>
      <c r="C23" s="22">
        <f>[2]!genPoisson(C$3)</f>
        <v>381</v>
      </c>
      <c r="D23" s="22">
        <f t="shared" si="0"/>
        <v>381</v>
      </c>
      <c r="E23" s="22">
        <f t="shared" si="1"/>
        <v>1137</v>
      </c>
      <c r="F23" s="22">
        <f t="shared" si="2"/>
        <v>0</v>
      </c>
      <c r="G23" s="23">
        <f t="shared" si="3"/>
        <v>0</v>
      </c>
      <c r="H23" s="23">
        <f t="shared" si="4"/>
        <v>1066800</v>
      </c>
      <c r="I23" s="24">
        <f t="shared" si="5"/>
        <v>11370</v>
      </c>
      <c r="J23" s="53">
        <f t="shared" si="6"/>
        <v>0</v>
      </c>
    </row>
    <row r="24" spans="1:10" ht="12.75">
      <c r="A24" s="21">
        <v>6</v>
      </c>
      <c r="B24" s="22">
        <f t="shared" si="7"/>
        <v>1137</v>
      </c>
      <c r="C24" s="22">
        <f>[2]!genPoisson(C$3)</f>
        <v>362</v>
      </c>
      <c r="D24" s="22">
        <f t="shared" si="0"/>
        <v>362</v>
      </c>
      <c r="E24" s="22">
        <f t="shared" si="1"/>
        <v>775</v>
      </c>
      <c r="F24" s="22">
        <f t="shared" si="2"/>
        <v>0</v>
      </c>
      <c r="G24" s="23">
        <f t="shared" si="3"/>
        <v>0</v>
      </c>
      <c r="H24" s="23">
        <f t="shared" si="4"/>
        <v>1013600</v>
      </c>
      <c r="I24" s="24">
        <f t="shared" si="5"/>
        <v>7750</v>
      </c>
      <c r="J24" s="53">
        <f t="shared" si="6"/>
        <v>0</v>
      </c>
    </row>
    <row r="25" spans="1:10" ht="12.75">
      <c r="A25" s="21">
        <v>7</v>
      </c>
      <c r="B25" s="22">
        <f t="shared" si="7"/>
        <v>775</v>
      </c>
      <c r="C25" s="22">
        <f>[2]!genPoisson(C$3)</f>
        <v>417</v>
      </c>
      <c r="D25" s="22">
        <f t="shared" si="0"/>
        <v>417</v>
      </c>
      <c r="E25" s="22">
        <f t="shared" si="1"/>
        <v>358</v>
      </c>
      <c r="F25" s="22">
        <f t="shared" si="2"/>
        <v>1200</v>
      </c>
      <c r="G25" s="23">
        <f t="shared" si="3"/>
        <v>1800600</v>
      </c>
      <c r="H25" s="23">
        <f t="shared" si="4"/>
        <v>1167600</v>
      </c>
      <c r="I25" s="24">
        <f t="shared" si="5"/>
        <v>3580</v>
      </c>
      <c r="J25" s="53">
        <f t="shared" si="6"/>
        <v>0</v>
      </c>
    </row>
    <row r="26" spans="1:10" ht="12.75">
      <c r="A26" s="21">
        <v>8</v>
      </c>
      <c r="B26" s="22">
        <f t="shared" si="7"/>
        <v>1558</v>
      </c>
      <c r="C26" s="22">
        <f>[2]!genPoisson(C$3)</f>
        <v>388</v>
      </c>
      <c r="D26" s="22">
        <f t="shared" si="0"/>
        <v>388</v>
      </c>
      <c r="E26" s="22">
        <f t="shared" si="1"/>
        <v>1170</v>
      </c>
      <c r="F26" s="22">
        <f t="shared" si="2"/>
        <v>0</v>
      </c>
      <c r="G26" s="23">
        <f t="shared" si="3"/>
        <v>0</v>
      </c>
      <c r="H26" s="23">
        <f t="shared" si="4"/>
        <v>1086400</v>
      </c>
      <c r="I26" s="24">
        <f t="shared" si="5"/>
        <v>11700</v>
      </c>
      <c r="J26" s="53">
        <f t="shared" si="6"/>
        <v>0</v>
      </c>
    </row>
    <row r="27" spans="1:10" ht="12.75">
      <c r="A27" s="21">
        <v>9</v>
      </c>
      <c r="B27" s="22">
        <f t="shared" si="7"/>
        <v>1170</v>
      </c>
      <c r="C27" s="22">
        <f>[2]!genPoisson(C$3)</f>
        <v>398</v>
      </c>
      <c r="D27" s="22">
        <f t="shared" si="0"/>
        <v>398</v>
      </c>
      <c r="E27" s="22">
        <f t="shared" si="1"/>
        <v>772</v>
      </c>
      <c r="F27" s="22">
        <f t="shared" si="2"/>
        <v>0</v>
      </c>
      <c r="G27" s="23">
        <f t="shared" si="3"/>
        <v>0</v>
      </c>
      <c r="H27" s="23">
        <f t="shared" si="4"/>
        <v>1114400</v>
      </c>
      <c r="I27" s="24">
        <f t="shared" si="5"/>
        <v>7720</v>
      </c>
      <c r="J27" s="53">
        <f t="shared" si="6"/>
        <v>0</v>
      </c>
    </row>
    <row r="28" spans="1:10" ht="12.75">
      <c r="A28" s="21">
        <v>10</v>
      </c>
      <c r="B28" s="22">
        <f t="shared" si="7"/>
        <v>772</v>
      </c>
      <c r="C28" s="22">
        <f>[2]!genPoisson(C$3)</f>
        <v>377</v>
      </c>
      <c r="D28" s="22">
        <f t="shared" si="0"/>
        <v>377</v>
      </c>
      <c r="E28" s="22">
        <f t="shared" si="1"/>
        <v>395</v>
      </c>
      <c r="F28" s="22">
        <f t="shared" si="2"/>
        <v>1200</v>
      </c>
      <c r="G28" s="23">
        <f t="shared" si="3"/>
        <v>1800600</v>
      </c>
      <c r="H28" s="23">
        <f t="shared" si="4"/>
        <v>1055600</v>
      </c>
      <c r="I28" s="24">
        <f t="shared" si="5"/>
        <v>3950</v>
      </c>
      <c r="J28" s="53">
        <f t="shared" si="6"/>
        <v>0</v>
      </c>
    </row>
    <row r="29" spans="1:10" ht="12.75">
      <c r="A29" s="21">
        <v>11</v>
      </c>
      <c r="B29" s="22">
        <f t="shared" si="7"/>
        <v>1595</v>
      </c>
      <c r="C29" s="22">
        <f>[2]!genPoisson(C$3)</f>
        <v>399</v>
      </c>
      <c r="D29" s="22">
        <f t="shared" si="0"/>
        <v>399</v>
      </c>
      <c r="E29" s="22">
        <f t="shared" si="1"/>
        <v>1196</v>
      </c>
      <c r="F29" s="22">
        <f t="shared" si="2"/>
        <v>0</v>
      </c>
      <c r="G29" s="23">
        <f t="shared" si="3"/>
        <v>0</v>
      </c>
      <c r="H29" s="23">
        <f t="shared" si="4"/>
        <v>1117200</v>
      </c>
      <c r="I29" s="24">
        <f t="shared" si="5"/>
        <v>11960</v>
      </c>
      <c r="J29" s="53">
        <f t="shared" si="6"/>
        <v>0</v>
      </c>
    </row>
    <row r="30" spans="1:10" ht="12.75">
      <c r="A30" s="21">
        <v>12</v>
      </c>
      <c r="B30" s="22">
        <f t="shared" si="7"/>
        <v>1196</v>
      </c>
      <c r="C30" s="22">
        <f>[2]!genPoisson(C$3)</f>
        <v>380</v>
      </c>
      <c r="D30" s="22">
        <f t="shared" si="0"/>
        <v>380</v>
      </c>
      <c r="E30" s="22">
        <f t="shared" si="1"/>
        <v>816</v>
      </c>
      <c r="F30" s="22">
        <f t="shared" si="2"/>
        <v>0</v>
      </c>
      <c r="G30" s="23">
        <f t="shared" si="3"/>
        <v>0</v>
      </c>
      <c r="H30" s="23">
        <f t="shared" si="4"/>
        <v>1064000</v>
      </c>
      <c r="I30" s="24">
        <f t="shared" si="5"/>
        <v>8160</v>
      </c>
      <c r="J30" s="53">
        <f t="shared" si="6"/>
        <v>0</v>
      </c>
    </row>
    <row r="31" spans="1:10" ht="12.75">
      <c r="A31" s="21">
        <v>13</v>
      </c>
      <c r="B31" s="22">
        <f t="shared" si="7"/>
        <v>816</v>
      </c>
      <c r="C31" s="22">
        <f>[2]!genPoisson(C$3)</f>
        <v>401</v>
      </c>
      <c r="D31" s="22">
        <f t="shared" si="0"/>
        <v>401</v>
      </c>
      <c r="E31" s="22">
        <f t="shared" si="1"/>
        <v>415</v>
      </c>
      <c r="F31" s="22">
        <f t="shared" si="2"/>
        <v>1200</v>
      </c>
      <c r="G31" s="23">
        <f t="shared" si="3"/>
        <v>1800600</v>
      </c>
      <c r="H31" s="23">
        <f t="shared" si="4"/>
        <v>1122800</v>
      </c>
      <c r="I31" s="24">
        <f t="shared" si="5"/>
        <v>4150</v>
      </c>
      <c r="J31" s="53">
        <f t="shared" si="6"/>
        <v>0</v>
      </c>
    </row>
    <row r="32" spans="1:10" ht="12.75">
      <c r="A32" s="21">
        <v>14</v>
      </c>
      <c r="B32" s="22">
        <f t="shared" si="7"/>
        <v>1615</v>
      </c>
      <c r="C32" s="22">
        <f>[2]!genPoisson(C$3)</f>
        <v>362</v>
      </c>
      <c r="D32" s="22">
        <f t="shared" si="0"/>
        <v>362</v>
      </c>
      <c r="E32" s="22">
        <f t="shared" si="1"/>
        <v>1253</v>
      </c>
      <c r="F32" s="22">
        <f t="shared" si="2"/>
        <v>0</v>
      </c>
      <c r="G32" s="23">
        <f t="shared" si="3"/>
        <v>0</v>
      </c>
      <c r="H32" s="23">
        <f t="shared" si="4"/>
        <v>1013600</v>
      </c>
      <c r="I32" s="24">
        <f t="shared" si="5"/>
        <v>12530</v>
      </c>
      <c r="J32" s="53">
        <f t="shared" si="6"/>
        <v>0</v>
      </c>
    </row>
    <row r="33" spans="1:10" ht="12.75">
      <c r="A33" s="21">
        <v>15</v>
      </c>
      <c r="B33" s="22">
        <f t="shared" si="7"/>
        <v>1253</v>
      </c>
      <c r="C33" s="22">
        <f>[2]!genPoisson(C$3)</f>
        <v>389</v>
      </c>
      <c r="D33" s="22">
        <f t="shared" si="0"/>
        <v>389</v>
      </c>
      <c r="E33" s="22">
        <f t="shared" si="1"/>
        <v>864</v>
      </c>
      <c r="F33" s="22">
        <f t="shared" si="2"/>
        <v>0</v>
      </c>
      <c r="G33" s="23">
        <f t="shared" si="3"/>
        <v>0</v>
      </c>
      <c r="H33" s="23">
        <f t="shared" si="4"/>
        <v>1089200</v>
      </c>
      <c r="I33" s="24">
        <f t="shared" si="5"/>
        <v>8640</v>
      </c>
      <c r="J33" s="53">
        <f t="shared" si="6"/>
        <v>0</v>
      </c>
    </row>
    <row r="34" spans="1:10" ht="12.75">
      <c r="A34" s="21">
        <v>16</v>
      </c>
      <c r="B34" s="22">
        <f t="shared" si="7"/>
        <v>864</v>
      </c>
      <c r="C34" s="22">
        <f>[2]!genPoisson(C$3)</f>
        <v>379</v>
      </c>
      <c r="D34" s="22">
        <f t="shared" si="0"/>
        <v>379</v>
      </c>
      <c r="E34" s="22">
        <f t="shared" si="1"/>
        <v>485</v>
      </c>
      <c r="F34" s="22">
        <f t="shared" si="2"/>
        <v>1200</v>
      </c>
      <c r="G34" s="23">
        <f t="shared" si="3"/>
        <v>1800600</v>
      </c>
      <c r="H34" s="23">
        <f t="shared" si="4"/>
        <v>1061200</v>
      </c>
      <c r="I34" s="24">
        <f t="shared" si="5"/>
        <v>4850</v>
      </c>
      <c r="J34" s="53">
        <f t="shared" si="6"/>
        <v>0</v>
      </c>
    </row>
    <row r="35" spans="1:10" ht="12.75">
      <c r="A35" s="21">
        <v>17</v>
      </c>
      <c r="B35" s="22">
        <f t="shared" si="7"/>
        <v>1685</v>
      </c>
      <c r="C35" s="22">
        <f>[2]!genPoisson(C$3)</f>
        <v>397</v>
      </c>
      <c r="D35" s="22">
        <f t="shared" si="0"/>
        <v>397</v>
      </c>
      <c r="E35" s="22">
        <f t="shared" si="1"/>
        <v>1288</v>
      </c>
      <c r="F35" s="22">
        <f t="shared" si="2"/>
        <v>0</v>
      </c>
      <c r="G35" s="23">
        <f t="shared" si="3"/>
        <v>0</v>
      </c>
      <c r="H35" s="23">
        <f t="shared" si="4"/>
        <v>1111600</v>
      </c>
      <c r="I35" s="24">
        <f t="shared" si="5"/>
        <v>12880</v>
      </c>
      <c r="J35" s="53">
        <f t="shared" si="6"/>
        <v>0</v>
      </c>
    </row>
    <row r="36" spans="1:10" ht="12.75">
      <c r="A36" s="21">
        <v>18</v>
      </c>
      <c r="B36" s="22">
        <f t="shared" si="7"/>
        <v>1288</v>
      </c>
      <c r="C36" s="22">
        <f>[2]!genPoisson(C$3)</f>
        <v>387</v>
      </c>
      <c r="D36" s="22">
        <f t="shared" si="0"/>
        <v>387</v>
      </c>
      <c r="E36" s="22">
        <f t="shared" si="1"/>
        <v>901</v>
      </c>
      <c r="F36" s="22">
        <f t="shared" si="2"/>
        <v>0</v>
      </c>
      <c r="G36" s="23">
        <f t="shared" si="3"/>
        <v>0</v>
      </c>
      <c r="H36" s="23">
        <f t="shared" si="4"/>
        <v>1083600</v>
      </c>
      <c r="I36" s="24">
        <f t="shared" si="5"/>
        <v>9010</v>
      </c>
      <c r="J36" s="53">
        <f t="shared" si="6"/>
        <v>0</v>
      </c>
    </row>
    <row r="37" spans="1:10" ht="12.75">
      <c r="A37" s="21">
        <v>19</v>
      </c>
      <c r="B37" s="22">
        <f t="shared" si="7"/>
        <v>901</v>
      </c>
      <c r="C37" s="22">
        <f>[2]!genPoisson(C$3)</f>
        <v>428</v>
      </c>
      <c r="D37" s="22">
        <f t="shared" si="0"/>
        <v>428</v>
      </c>
      <c r="E37" s="22">
        <f t="shared" si="1"/>
        <v>473</v>
      </c>
      <c r="F37" s="22">
        <f t="shared" si="2"/>
        <v>1200</v>
      </c>
      <c r="G37" s="23">
        <f t="shared" si="3"/>
        <v>1800600</v>
      </c>
      <c r="H37" s="23">
        <f t="shared" si="4"/>
        <v>1198400</v>
      </c>
      <c r="I37" s="24">
        <f t="shared" si="5"/>
        <v>4730</v>
      </c>
      <c r="J37" s="53">
        <f t="shared" si="6"/>
        <v>0</v>
      </c>
    </row>
    <row r="38" spans="1:10" ht="12.75">
      <c r="A38" s="21">
        <v>20</v>
      </c>
      <c r="B38" s="22">
        <f t="shared" si="7"/>
        <v>1673</v>
      </c>
      <c r="C38" s="22">
        <f>[2]!genPoisson(C$3)</f>
        <v>382</v>
      </c>
      <c r="D38" s="22">
        <f t="shared" si="0"/>
        <v>382</v>
      </c>
      <c r="E38" s="22">
        <f t="shared" si="1"/>
        <v>1291</v>
      </c>
      <c r="F38" s="22">
        <f t="shared" si="2"/>
        <v>0</v>
      </c>
      <c r="G38" s="23">
        <f t="shared" si="3"/>
        <v>0</v>
      </c>
      <c r="H38" s="23">
        <f t="shared" si="4"/>
        <v>1069600</v>
      </c>
      <c r="I38" s="24">
        <f t="shared" si="5"/>
        <v>12910</v>
      </c>
      <c r="J38" s="53">
        <f t="shared" si="6"/>
        <v>0</v>
      </c>
    </row>
    <row r="39" spans="1:10" ht="12.75">
      <c r="A39" s="21">
        <v>21</v>
      </c>
      <c r="B39" s="22">
        <f t="shared" si="7"/>
        <v>1291</v>
      </c>
      <c r="C39" s="22">
        <f>[2]!genPoisson(C$3)</f>
        <v>411</v>
      </c>
      <c r="D39" s="22">
        <f t="shared" si="0"/>
        <v>411</v>
      </c>
      <c r="E39" s="22">
        <f t="shared" si="1"/>
        <v>880</v>
      </c>
      <c r="F39" s="22">
        <f t="shared" si="2"/>
        <v>0</v>
      </c>
      <c r="G39" s="23">
        <f t="shared" si="3"/>
        <v>0</v>
      </c>
      <c r="H39" s="23">
        <f t="shared" si="4"/>
        <v>1150800</v>
      </c>
      <c r="I39" s="24">
        <f t="shared" si="5"/>
        <v>8800</v>
      </c>
      <c r="J39" s="53">
        <f t="shared" si="6"/>
        <v>0</v>
      </c>
    </row>
    <row r="40" spans="1:10" ht="12.75">
      <c r="A40" s="21">
        <v>22</v>
      </c>
      <c r="B40" s="22">
        <f t="shared" si="7"/>
        <v>880</v>
      </c>
      <c r="C40" s="22">
        <f>[2]!genPoisson(C$3)</f>
        <v>371</v>
      </c>
      <c r="D40" s="22">
        <f t="shared" si="0"/>
        <v>371</v>
      </c>
      <c r="E40" s="22">
        <f t="shared" si="1"/>
        <v>509</v>
      </c>
      <c r="F40" s="22">
        <f t="shared" si="2"/>
        <v>0</v>
      </c>
      <c r="G40" s="23">
        <f t="shared" si="3"/>
        <v>0</v>
      </c>
      <c r="H40" s="23">
        <f t="shared" si="4"/>
        <v>1038800</v>
      </c>
      <c r="I40" s="24">
        <f t="shared" si="5"/>
        <v>5090</v>
      </c>
      <c r="J40" s="53">
        <f t="shared" si="6"/>
        <v>0</v>
      </c>
    </row>
    <row r="41" spans="1:10" ht="12.75">
      <c r="A41" s="21">
        <v>23</v>
      </c>
      <c r="B41" s="22">
        <f t="shared" si="7"/>
        <v>509</v>
      </c>
      <c r="C41" s="22">
        <f>[2]!genPoisson(C$3)</f>
        <v>381</v>
      </c>
      <c r="D41" s="22">
        <f t="shared" si="0"/>
        <v>381</v>
      </c>
      <c r="E41" s="22">
        <f t="shared" si="1"/>
        <v>128</v>
      </c>
      <c r="F41" s="22">
        <f t="shared" si="2"/>
        <v>1200</v>
      </c>
      <c r="G41" s="23">
        <f t="shared" si="3"/>
        <v>1800600</v>
      </c>
      <c r="H41" s="23">
        <f t="shared" si="4"/>
        <v>1066800</v>
      </c>
      <c r="I41" s="24">
        <f t="shared" si="5"/>
        <v>1280</v>
      </c>
      <c r="J41" s="53">
        <f t="shared" si="6"/>
        <v>0</v>
      </c>
    </row>
    <row r="42" spans="1:10" ht="12.75">
      <c r="A42" s="25">
        <v>24</v>
      </c>
      <c r="B42" s="26">
        <f t="shared" si="7"/>
        <v>1328</v>
      </c>
      <c r="C42" s="26">
        <f>[2]!genPoisson(C$3)</f>
        <v>402</v>
      </c>
      <c r="D42" s="26">
        <f t="shared" si="0"/>
        <v>402</v>
      </c>
      <c r="E42" s="26">
        <f t="shared" si="1"/>
        <v>926</v>
      </c>
      <c r="F42" s="26">
        <f t="shared" si="2"/>
        <v>0</v>
      </c>
      <c r="G42" s="27">
        <f t="shared" si="3"/>
        <v>0</v>
      </c>
      <c r="H42" s="27">
        <f t="shared" si="4"/>
        <v>1125600</v>
      </c>
      <c r="I42" s="28">
        <f t="shared" si="5"/>
        <v>9260</v>
      </c>
      <c r="J42" s="54">
        <f t="shared" si="6"/>
        <v>0</v>
      </c>
    </row>
    <row r="43" spans="2:9" ht="12.75">
      <c r="B43" s="13"/>
      <c r="C43" s="13"/>
      <c r="D43" s="13"/>
      <c r="E43" s="13"/>
      <c r="F43" s="15" t="s">
        <v>16</v>
      </c>
      <c r="G43" s="30">
        <f>SUM(G19:G42)</f>
        <v>14404800</v>
      </c>
      <c r="H43" s="29">
        <f>SUM(H19:H42)</f>
        <v>26247200</v>
      </c>
      <c r="I43" s="29">
        <f>SUM(I19:I42)</f>
        <v>184680</v>
      </c>
    </row>
    <row r="44" spans="1:11" ht="12.75">
      <c r="A44" t="s">
        <v>8</v>
      </c>
      <c r="B44" s="16">
        <f>$C$9*(E42+F42)</f>
        <v>1389000</v>
      </c>
      <c r="C44" s="13"/>
      <c r="D44" s="13"/>
      <c r="E44" s="13"/>
      <c r="F44" s="13"/>
      <c r="G44" s="13"/>
      <c r="H44" s="14"/>
      <c r="I44" s="14"/>
      <c r="J44" s="51"/>
      <c r="K44" s="14"/>
    </row>
    <row r="45" spans="2:11" ht="12.75">
      <c r="B45" s="13"/>
      <c r="D45" s="38" t="s">
        <v>64</v>
      </c>
      <c r="K45" s="14"/>
    </row>
    <row r="46" spans="1:4" ht="12.75">
      <c r="A46" t="s">
        <v>17</v>
      </c>
      <c r="B46" s="16">
        <f>[2]!simOutput(H43+B44-G43-I43,A46)</f>
        <v>13046720</v>
      </c>
      <c r="D46" s="55">
        <f>[2]!simOutput(IF(SUM(J19:J42)&gt;0,1,0),D45)</f>
        <v>0</v>
      </c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>
      <c r="K63" s="3"/>
    </row>
    <row r="64" ht="12.75" hidden="1">
      <c r="K64" s="3"/>
    </row>
    <row r="65" ht="12.75" hidden="1">
      <c r="K65" s="3"/>
    </row>
    <row r="66" ht="12.75" hidden="1">
      <c r="K66" s="3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</sheetData>
  <sheetProtection/>
  <printOptions gridLines="1" headings="1" horizontalCentered="1" verticalCentered="1"/>
  <pageMargins left="0.25" right="0.25" top="1" bottom="1" header="0.5" footer="0.5"/>
  <pageSetup fitToHeight="1" fitToWidth="1" horizontalDpi="300" verticalDpi="300" orientation="landscape" scale="56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9.140625" style="0" bestFit="1" customWidth="1"/>
    <col min="2" max="2" width="12.00390625" style="0" bestFit="1" customWidth="1"/>
    <col min="3" max="3" width="22.57421875" style="0" bestFit="1" customWidth="1"/>
    <col min="4" max="4" width="12.57421875" style="0" bestFit="1" customWidth="1"/>
    <col min="5" max="5" width="10.57421875" style="0" bestFit="1" customWidth="1"/>
    <col min="6" max="26" width="12.57421875" style="0" bestFit="1" customWidth="1"/>
  </cols>
  <sheetData>
    <row r="1" spans="1:2" ht="12.75">
      <c r="A1" s="60" t="s">
        <v>27</v>
      </c>
      <c r="B1" s="61"/>
    </row>
    <row r="3" spans="1:4" ht="12.75">
      <c r="A3" s="32" t="s">
        <v>28</v>
      </c>
      <c r="B3" s="33" t="s">
        <v>29</v>
      </c>
      <c r="C3" s="32" t="s">
        <v>65</v>
      </c>
      <c r="D3">
        <v>2.6</v>
      </c>
    </row>
    <row r="4" spans="1:4" ht="12.75">
      <c r="A4" s="32" t="s">
        <v>30</v>
      </c>
      <c r="B4" s="33" t="s">
        <v>61</v>
      </c>
      <c r="C4" s="32" t="s">
        <v>66</v>
      </c>
      <c r="D4" t="s">
        <v>67</v>
      </c>
    </row>
    <row r="5" spans="1:4" ht="12.75">
      <c r="A5" s="32" t="s">
        <v>31</v>
      </c>
      <c r="B5" s="34">
        <v>42507</v>
      </c>
      <c r="C5" s="32" t="s">
        <v>68</v>
      </c>
      <c r="D5">
        <v>1</v>
      </c>
    </row>
    <row r="6" spans="1:2" ht="12.75">
      <c r="A6" s="32" t="s">
        <v>32</v>
      </c>
      <c r="B6" s="35">
        <v>0.7206828703703704</v>
      </c>
    </row>
    <row r="7" spans="1:2" ht="12.75">
      <c r="A7" s="32" t="s">
        <v>33</v>
      </c>
      <c r="B7" s="36">
        <v>5.7870370370370366E-05</v>
      </c>
    </row>
    <row r="8" spans="1:2" ht="12.75">
      <c r="A8" s="32" t="s">
        <v>34</v>
      </c>
      <c r="B8" s="33">
        <v>7</v>
      </c>
    </row>
    <row r="9" spans="1:2" ht="12.75">
      <c r="A9" s="32" t="s">
        <v>35</v>
      </c>
      <c r="B9" s="33">
        <v>1000</v>
      </c>
    </row>
    <row r="11" ht="12.75">
      <c r="B11" s="37" t="s">
        <v>36</v>
      </c>
    </row>
    <row r="12" spans="1:3" ht="13.5" thickBot="1">
      <c r="A12" s="37" t="s">
        <v>37</v>
      </c>
      <c r="B12" s="38" t="s">
        <v>10</v>
      </c>
      <c r="C12" s="38" t="s">
        <v>11</v>
      </c>
    </row>
    <row r="13" spans="1:3" ht="13.5" thickBot="1">
      <c r="A13" s="63">
        <v>1</v>
      </c>
      <c r="B13" s="64">
        <v>400</v>
      </c>
      <c r="C13" s="65">
        <v>800</v>
      </c>
    </row>
    <row r="14" spans="1:3" ht="12.75">
      <c r="A14" s="38">
        <v>2</v>
      </c>
      <c r="B14">
        <v>400</v>
      </c>
      <c r="C14">
        <v>1000</v>
      </c>
    </row>
    <row r="15" spans="1:3" ht="12.75">
      <c r="A15" s="38">
        <v>3</v>
      </c>
      <c r="B15">
        <v>400</v>
      </c>
      <c r="C15">
        <v>1200</v>
      </c>
    </row>
    <row r="16" spans="1:3" ht="12.75">
      <c r="A16" s="38">
        <v>4</v>
      </c>
      <c r="B16">
        <v>500</v>
      </c>
      <c r="C16">
        <v>1000</v>
      </c>
    </row>
    <row r="17" spans="1:3" ht="12.75">
      <c r="A17" s="38">
        <v>5</v>
      </c>
      <c r="B17">
        <v>500</v>
      </c>
      <c r="C17">
        <v>1200</v>
      </c>
    </row>
    <row r="18" spans="1:3" ht="12.75">
      <c r="A18" s="38">
        <v>6</v>
      </c>
      <c r="B18">
        <v>600</v>
      </c>
      <c r="C18">
        <v>1000</v>
      </c>
    </row>
    <row r="19" spans="1:3" ht="12.75">
      <c r="A19" s="38">
        <v>7</v>
      </c>
      <c r="B19">
        <v>600</v>
      </c>
      <c r="C19">
        <v>1200</v>
      </c>
    </row>
    <row r="21" spans="1:26" ht="26.25" thickBot="1">
      <c r="A21" s="37" t="s">
        <v>38</v>
      </c>
      <c r="B21" s="37" t="s">
        <v>37</v>
      </c>
      <c r="C21" s="37" t="s">
        <v>39</v>
      </c>
      <c r="D21" s="37" t="s">
        <v>4</v>
      </c>
      <c r="E21" s="39" t="s">
        <v>40</v>
      </c>
      <c r="F21" s="37" t="s">
        <v>18</v>
      </c>
      <c r="G21" s="39" t="s">
        <v>41</v>
      </c>
      <c r="H21" s="39" t="s">
        <v>42</v>
      </c>
      <c r="I21" s="39" t="s">
        <v>43</v>
      </c>
      <c r="J21" s="39" t="s">
        <v>44</v>
      </c>
      <c r="K21" s="39" t="s">
        <v>45</v>
      </c>
      <c r="L21" s="39" t="s">
        <v>46</v>
      </c>
      <c r="M21" s="39" t="s">
        <v>47</v>
      </c>
      <c r="N21" s="39" t="s">
        <v>48</v>
      </c>
      <c r="O21" s="39" t="s">
        <v>49</v>
      </c>
      <c r="P21" s="39" t="s">
        <v>50</v>
      </c>
      <c r="Q21" s="39" t="s">
        <v>51</v>
      </c>
      <c r="R21" s="39" t="s">
        <v>52</v>
      </c>
      <c r="S21" s="39" t="s">
        <v>53</v>
      </c>
      <c r="T21" s="39" t="s">
        <v>54</v>
      </c>
      <c r="U21" s="39" t="s">
        <v>55</v>
      </c>
      <c r="V21" s="39" t="s">
        <v>56</v>
      </c>
      <c r="W21" s="39" t="s">
        <v>57</v>
      </c>
      <c r="X21" s="39" t="s">
        <v>58</v>
      </c>
      <c r="Y21" s="39" t="s">
        <v>59</v>
      </c>
      <c r="Z21" s="37" t="s">
        <v>19</v>
      </c>
    </row>
    <row r="22" spans="1:26" ht="13.5" thickBot="1">
      <c r="A22" s="66" t="s">
        <v>64</v>
      </c>
      <c r="B22" s="64">
        <v>1</v>
      </c>
      <c r="C22" s="64">
        <v>1000</v>
      </c>
      <c r="D22" s="67">
        <v>0.101</v>
      </c>
      <c r="E22" s="68">
        <v>0.3014795016081357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1</v>
      </c>
      <c r="Y22" s="40">
        <v>1</v>
      </c>
      <c r="Z22" s="40">
        <v>1</v>
      </c>
    </row>
    <row r="23" spans="1:26" ht="12.75">
      <c r="A23" s="62" t="s">
        <v>64</v>
      </c>
      <c r="B23">
        <v>2</v>
      </c>
      <c r="C23">
        <v>1000</v>
      </c>
      <c r="D23" s="40">
        <v>0.119</v>
      </c>
      <c r="E23" s="40">
        <v>0.32395052700056526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1</v>
      </c>
      <c r="Y23" s="40">
        <v>1</v>
      </c>
      <c r="Z23" s="40">
        <v>1</v>
      </c>
    </row>
    <row r="24" spans="1:26" ht="12.75">
      <c r="A24" s="62" t="s">
        <v>64</v>
      </c>
      <c r="B24">
        <v>3</v>
      </c>
      <c r="C24">
        <v>1000</v>
      </c>
      <c r="D24" s="40">
        <v>0.068</v>
      </c>
      <c r="E24" s="40">
        <v>0.2518718710762269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1</v>
      </c>
      <c r="Z24" s="40">
        <v>1</v>
      </c>
    </row>
    <row r="25" spans="1:26" ht="12.75">
      <c r="A25" s="62" t="s">
        <v>64</v>
      </c>
      <c r="B25">
        <v>4</v>
      </c>
      <c r="C25">
        <v>1000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</row>
    <row r="26" spans="1:26" ht="12.75">
      <c r="A26" s="62" t="s">
        <v>64</v>
      </c>
      <c r="B26">
        <v>5</v>
      </c>
      <c r="C26">
        <v>1000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</row>
    <row r="27" spans="1:26" ht="12.75">
      <c r="A27" s="62" t="s">
        <v>64</v>
      </c>
      <c r="B27">
        <v>6</v>
      </c>
      <c r="C27">
        <v>1000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</row>
    <row r="28" spans="1:26" ht="13.5" thickBot="1">
      <c r="A28" s="62" t="s">
        <v>64</v>
      </c>
      <c r="B28">
        <v>7</v>
      </c>
      <c r="C28">
        <v>1000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</row>
    <row r="29" spans="1:26" ht="13.5" thickBot="1">
      <c r="A29" s="66" t="s">
        <v>17</v>
      </c>
      <c r="B29" s="64">
        <v>1</v>
      </c>
      <c r="C29" s="64">
        <v>1000</v>
      </c>
      <c r="D29" s="67">
        <v>13409660.81</v>
      </c>
      <c r="E29" s="68">
        <v>134605.45717440496</v>
      </c>
      <c r="F29" s="40">
        <v>13021390</v>
      </c>
      <c r="G29" s="40">
        <v>13214362</v>
      </c>
      <c r="H29" s="40">
        <v>13253692</v>
      </c>
      <c r="I29" s="40">
        <v>13274961.5</v>
      </c>
      <c r="J29" s="40">
        <v>13290666</v>
      </c>
      <c r="K29" s="40">
        <v>13308620</v>
      </c>
      <c r="L29" s="40">
        <v>13330598</v>
      </c>
      <c r="M29" s="40">
        <v>13348735.5</v>
      </c>
      <c r="N29" s="40">
        <v>13368548</v>
      </c>
      <c r="O29" s="40">
        <v>13380441.5</v>
      </c>
      <c r="P29" s="40">
        <v>13397955</v>
      </c>
      <c r="Q29" s="40">
        <v>13417583.5</v>
      </c>
      <c r="R29" s="40">
        <v>13435256</v>
      </c>
      <c r="S29" s="40">
        <v>13455868</v>
      </c>
      <c r="T29" s="40">
        <v>13477250</v>
      </c>
      <c r="U29" s="40">
        <v>13500012.5</v>
      </c>
      <c r="V29" s="40">
        <v>13530028</v>
      </c>
      <c r="W29" s="40">
        <v>13558141</v>
      </c>
      <c r="X29" s="40">
        <v>13587807</v>
      </c>
      <c r="Y29" s="40">
        <v>13635280</v>
      </c>
      <c r="Z29" s="40">
        <v>13910170</v>
      </c>
    </row>
    <row r="30" spans="1:26" ht="12.75">
      <c r="A30" s="62" t="s">
        <v>17</v>
      </c>
      <c r="B30">
        <v>2</v>
      </c>
      <c r="C30">
        <v>1000</v>
      </c>
      <c r="D30" s="40">
        <v>13404918.88</v>
      </c>
      <c r="E30" s="40">
        <v>130886.10899677295</v>
      </c>
      <c r="F30" s="40">
        <v>12999190</v>
      </c>
      <c r="G30" s="40">
        <v>13197043.5</v>
      </c>
      <c r="H30" s="40">
        <v>13245573</v>
      </c>
      <c r="I30" s="40">
        <v>13271016.5</v>
      </c>
      <c r="J30" s="40">
        <v>13293116</v>
      </c>
      <c r="K30" s="40">
        <v>13312705</v>
      </c>
      <c r="L30" s="40">
        <v>13333133</v>
      </c>
      <c r="M30" s="40">
        <v>13353062</v>
      </c>
      <c r="N30" s="40">
        <v>13371610</v>
      </c>
      <c r="O30" s="40">
        <v>13383143</v>
      </c>
      <c r="P30" s="40">
        <v>13401110</v>
      </c>
      <c r="Q30" s="40">
        <v>13420184.5</v>
      </c>
      <c r="R30" s="40">
        <v>13437832</v>
      </c>
      <c r="S30" s="40">
        <v>13458580.5</v>
      </c>
      <c r="T30" s="40">
        <v>13480270</v>
      </c>
      <c r="U30" s="40">
        <v>13496052.5</v>
      </c>
      <c r="V30" s="40">
        <v>13521718</v>
      </c>
      <c r="W30" s="40">
        <v>13541277.5</v>
      </c>
      <c r="X30" s="40">
        <v>13567665</v>
      </c>
      <c r="Y30" s="40">
        <v>13613075</v>
      </c>
      <c r="Z30" s="40">
        <v>13902110</v>
      </c>
    </row>
    <row r="31" spans="1:26" ht="12.75">
      <c r="A31" s="62" t="s">
        <v>17</v>
      </c>
      <c r="B31">
        <v>3</v>
      </c>
      <c r="C31">
        <v>1000</v>
      </c>
      <c r="D31" s="40">
        <v>13364355.09</v>
      </c>
      <c r="E31" s="40">
        <v>134680.59979711234</v>
      </c>
      <c r="F31" s="40">
        <v>12979790</v>
      </c>
      <c r="G31" s="40">
        <v>13161483.5</v>
      </c>
      <c r="H31" s="40">
        <v>13205620</v>
      </c>
      <c r="I31" s="40">
        <v>13230027</v>
      </c>
      <c r="J31" s="40">
        <v>13246960</v>
      </c>
      <c r="K31" s="40">
        <v>13266450</v>
      </c>
      <c r="L31" s="40">
        <v>13287360</v>
      </c>
      <c r="M31" s="40">
        <v>13305932</v>
      </c>
      <c r="N31" s="40">
        <v>13322948</v>
      </c>
      <c r="O31" s="40">
        <v>13334403.5</v>
      </c>
      <c r="P31" s="40">
        <v>13352355</v>
      </c>
      <c r="Q31" s="40">
        <v>13371983.5</v>
      </c>
      <c r="R31" s="40">
        <v>13389656</v>
      </c>
      <c r="S31" s="40">
        <v>13409905</v>
      </c>
      <c r="T31" s="40">
        <v>13431650</v>
      </c>
      <c r="U31" s="40">
        <v>13454412.5</v>
      </c>
      <c r="V31" s="40">
        <v>13484428</v>
      </c>
      <c r="W31" s="40">
        <v>13512541</v>
      </c>
      <c r="X31" s="40">
        <v>13542207</v>
      </c>
      <c r="Y31" s="40">
        <v>13589680</v>
      </c>
      <c r="Z31" s="40">
        <v>13890790</v>
      </c>
    </row>
    <row r="32" spans="1:26" ht="12.75">
      <c r="A32" s="62" t="s">
        <v>17</v>
      </c>
      <c r="B32">
        <v>4</v>
      </c>
      <c r="C32">
        <v>1000</v>
      </c>
      <c r="D32" s="40">
        <v>13383409.99</v>
      </c>
      <c r="E32" s="40">
        <v>127626.6309035056</v>
      </c>
      <c r="F32" s="40">
        <v>12968590</v>
      </c>
      <c r="G32" s="40">
        <v>13174284</v>
      </c>
      <c r="H32" s="40">
        <v>13228199</v>
      </c>
      <c r="I32" s="40">
        <v>13259424</v>
      </c>
      <c r="J32" s="40">
        <v>13278764</v>
      </c>
      <c r="K32" s="40">
        <v>13300655</v>
      </c>
      <c r="L32" s="40">
        <v>13318480</v>
      </c>
      <c r="M32" s="40">
        <v>13339108.5</v>
      </c>
      <c r="N32" s="40">
        <v>13352154</v>
      </c>
      <c r="O32" s="40">
        <v>13366556.5</v>
      </c>
      <c r="P32" s="40">
        <v>13378215</v>
      </c>
      <c r="Q32" s="40">
        <v>13391799</v>
      </c>
      <c r="R32" s="40">
        <v>13408414</v>
      </c>
      <c r="S32" s="40">
        <v>13424610.5</v>
      </c>
      <c r="T32" s="40">
        <v>13443864</v>
      </c>
      <c r="U32" s="40">
        <v>13468595</v>
      </c>
      <c r="V32" s="40">
        <v>13491858</v>
      </c>
      <c r="W32" s="40">
        <v>13520340.5</v>
      </c>
      <c r="X32" s="40">
        <v>13547725</v>
      </c>
      <c r="Y32" s="40">
        <v>13592419.5</v>
      </c>
      <c r="Z32" s="40">
        <v>13884190</v>
      </c>
    </row>
    <row r="33" spans="1:26" ht="12.75">
      <c r="A33" s="62" t="s">
        <v>17</v>
      </c>
      <c r="B33">
        <v>5</v>
      </c>
      <c r="C33">
        <v>1000</v>
      </c>
      <c r="D33" s="40">
        <v>13359334.19</v>
      </c>
      <c r="E33" s="40">
        <v>140251.8108910875</v>
      </c>
      <c r="F33" s="40">
        <v>12943790</v>
      </c>
      <c r="G33" s="40">
        <v>13130136</v>
      </c>
      <c r="H33" s="40">
        <v>13184275</v>
      </c>
      <c r="I33" s="40">
        <v>13215947.5</v>
      </c>
      <c r="J33" s="40">
        <v>13239534</v>
      </c>
      <c r="K33" s="40">
        <v>13263230</v>
      </c>
      <c r="L33" s="40">
        <v>13284034</v>
      </c>
      <c r="M33" s="40">
        <v>13304531.5</v>
      </c>
      <c r="N33" s="40">
        <v>13322660</v>
      </c>
      <c r="O33" s="40">
        <v>13334913</v>
      </c>
      <c r="P33" s="40">
        <v>13353380</v>
      </c>
      <c r="Q33" s="40">
        <v>13372287.5</v>
      </c>
      <c r="R33" s="40">
        <v>13389738</v>
      </c>
      <c r="S33" s="40">
        <v>13410424</v>
      </c>
      <c r="T33" s="40">
        <v>13432448</v>
      </c>
      <c r="U33" s="40">
        <v>13454157.5</v>
      </c>
      <c r="V33" s="40">
        <v>13484428</v>
      </c>
      <c r="W33" s="40">
        <v>13512541</v>
      </c>
      <c r="X33" s="40">
        <v>13542207</v>
      </c>
      <c r="Y33" s="40">
        <v>13589680</v>
      </c>
      <c r="Z33" s="40">
        <v>13854790</v>
      </c>
    </row>
    <row r="34" spans="1:26" ht="12.75">
      <c r="A34" s="62" t="s">
        <v>17</v>
      </c>
      <c r="B34">
        <v>6</v>
      </c>
      <c r="C34">
        <v>1000</v>
      </c>
      <c r="D34" s="40">
        <v>13358439.99</v>
      </c>
      <c r="E34" s="40">
        <v>132521.29886974086</v>
      </c>
      <c r="F34" s="40">
        <v>12948590</v>
      </c>
      <c r="G34" s="40">
        <v>13154737</v>
      </c>
      <c r="H34" s="40">
        <v>13199303</v>
      </c>
      <c r="I34" s="40">
        <v>13225273</v>
      </c>
      <c r="J34" s="40">
        <v>13243292</v>
      </c>
      <c r="K34" s="40">
        <v>13265250</v>
      </c>
      <c r="L34" s="40">
        <v>13285809</v>
      </c>
      <c r="M34" s="40">
        <v>13303775</v>
      </c>
      <c r="N34" s="40">
        <v>13321460</v>
      </c>
      <c r="O34" s="40">
        <v>13332881</v>
      </c>
      <c r="P34" s="40">
        <v>13351665</v>
      </c>
      <c r="Q34" s="40">
        <v>13370783.5</v>
      </c>
      <c r="R34" s="40">
        <v>13388204</v>
      </c>
      <c r="S34" s="40">
        <v>13408580.5</v>
      </c>
      <c r="T34" s="40">
        <v>13427510</v>
      </c>
      <c r="U34" s="40">
        <v>13447977.5</v>
      </c>
      <c r="V34" s="40">
        <v>13477486</v>
      </c>
      <c r="W34" s="40">
        <v>13501927.5</v>
      </c>
      <c r="X34" s="40">
        <v>13529144</v>
      </c>
      <c r="Y34" s="40">
        <v>13576784.5</v>
      </c>
      <c r="Z34" s="40">
        <v>13854190</v>
      </c>
    </row>
    <row r="35" spans="1:26" ht="12.75">
      <c r="A35" s="62" t="s">
        <v>17</v>
      </c>
      <c r="B35">
        <v>7</v>
      </c>
      <c r="C35">
        <v>1000</v>
      </c>
      <c r="D35" s="40">
        <v>13352704.19</v>
      </c>
      <c r="E35" s="40">
        <v>134015.8567375388</v>
      </c>
      <c r="F35" s="40">
        <v>12919790</v>
      </c>
      <c r="G35" s="40">
        <v>13128531.5</v>
      </c>
      <c r="H35" s="40">
        <v>13184275</v>
      </c>
      <c r="I35" s="40">
        <v>13215947.5</v>
      </c>
      <c r="J35" s="40">
        <v>13239428</v>
      </c>
      <c r="K35" s="40">
        <v>13263230</v>
      </c>
      <c r="L35" s="40">
        <v>13283062</v>
      </c>
      <c r="M35" s="40">
        <v>13303800.5</v>
      </c>
      <c r="N35" s="40">
        <v>13322396</v>
      </c>
      <c r="O35" s="40">
        <v>13334081</v>
      </c>
      <c r="P35" s="40">
        <v>13352295</v>
      </c>
      <c r="Q35" s="40">
        <v>13371237</v>
      </c>
      <c r="R35" s="40">
        <v>13388574</v>
      </c>
      <c r="S35" s="40">
        <v>13408561</v>
      </c>
      <c r="T35" s="40">
        <v>13425968</v>
      </c>
      <c r="U35" s="40">
        <v>13446682.5</v>
      </c>
      <c r="V35" s="40">
        <v>13471120</v>
      </c>
      <c r="W35" s="40">
        <v>13492441.5</v>
      </c>
      <c r="X35" s="40">
        <v>13522163</v>
      </c>
      <c r="Y35" s="40">
        <v>13559613.5</v>
      </c>
      <c r="Z35" s="40">
        <v>13842790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WINSTON</dc:creator>
  <cp:keywords/>
  <dc:description/>
  <cp:lastModifiedBy>jecks</cp:lastModifiedBy>
  <cp:lastPrinted>2003-01-02T22:24:35Z</cp:lastPrinted>
  <dcterms:created xsi:type="dcterms:W3CDTF">1996-07-07T21:00:02Z</dcterms:created>
  <dcterms:modified xsi:type="dcterms:W3CDTF">2016-05-17T21:25:16Z</dcterms:modified>
  <cp:category/>
  <cp:version/>
  <cp:contentType/>
  <cp:contentStatus/>
</cp:coreProperties>
</file>